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drawings/drawing12.xml" ContentType="application/vnd.openxmlformats-officedocument.drawing+xml"/>
  <Override PartName="/xl/comments13.xml" ContentType="application/vnd.openxmlformats-officedocument.spreadsheetml.comments+xml"/>
  <Override PartName="/xl/drawings/drawing13.xml" ContentType="application/vnd.openxmlformats-officedocument.drawing+xml"/>
  <Override PartName="/xl/comments14.xml" ContentType="application/vnd.openxmlformats-officedocument.spreadsheetml.comments+xml"/>
  <Override PartName="/xl/drawings/drawing14.xml" ContentType="application/vnd.openxmlformats-officedocument.drawing+xml"/>
  <Override PartName="/xl/comments15.xml" ContentType="application/vnd.openxmlformats-officedocument.spreadsheetml.comments+xml"/>
  <Override PartName="/xl/drawings/drawing15.xml" ContentType="application/vnd.openxmlformats-officedocument.drawing+xml"/>
  <Override PartName="/xl/comments16.xml" ContentType="application/vnd.openxmlformats-officedocument.spreadsheetml.comments+xml"/>
  <Override PartName="/xl/drawings/drawing16.xml" ContentType="application/vnd.openxmlformats-officedocument.drawing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412" tabRatio="832"/>
  </bookViews>
  <sheets>
    <sheet name="Schlagkartei Weide Beispiel " sheetId="2" r:id="rId1"/>
    <sheet name="NP Anfall DüV " sheetId="83" r:id="rId2"/>
    <sheet name="Schlagkartei Weide " sheetId="85" r:id="rId3"/>
    <sheet name="Schlagkartei Weide  (2)" sheetId="86" r:id="rId4"/>
    <sheet name="Schlagkartei Weide  (3)" sheetId="87" r:id="rId5"/>
    <sheet name="Schlagkartei Weide  (4)" sheetId="88" r:id="rId6"/>
    <sheet name="Schlagkartei Weide  (5)" sheetId="89" r:id="rId7"/>
    <sheet name="Schlagkartei Weide  (6)" sheetId="90" r:id="rId8"/>
    <sheet name="Schlagkartei Weide  (7)" sheetId="91" r:id="rId9"/>
    <sheet name="Schlagkartei Weide  (8)" sheetId="92" r:id="rId10"/>
    <sheet name="Schlagkartei Weide  (9)" sheetId="93" r:id="rId11"/>
    <sheet name="Schlagkartei Weide  (10)" sheetId="94" r:id="rId12"/>
    <sheet name="Schlagkartei Weide  (11)" sheetId="95" r:id="rId13"/>
    <sheet name="Schlagkartei Weide  (12)" sheetId="96" r:id="rId14"/>
    <sheet name="Schlagkartei Weide  (13)" sheetId="97" r:id="rId15"/>
    <sheet name="Schlagkartei Weide  (14)" sheetId="98" r:id="rId16"/>
    <sheet name="Schlagkartei Weide  (15)" sheetId="99" r:id="rId17"/>
  </sheets>
  <definedNames>
    <definedName name="_xlnm.Print_Area" localSheetId="2">'Schlagkartei Weide '!$A$1:$M$25</definedName>
    <definedName name="_xlnm.Print_Area" localSheetId="11">'Schlagkartei Weide  (10)'!$A$1:$M$25</definedName>
    <definedName name="_xlnm.Print_Area" localSheetId="12">'Schlagkartei Weide  (11)'!$A$1:$M$25</definedName>
    <definedName name="_xlnm.Print_Area" localSheetId="13">'Schlagkartei Weide  (12)'!$A$1:$M$25</definedName>
    <definedName name="_xlnm.Print_Area" localSheetId="14">'Schlagkartei Weide  (13)'!$A$1:$M$25</definedName>
    <definedName name="_xlnm.Print_Area" localSheetId="15">'Schlagkartei Weide  (14)'!$A$1:$M$25</definedName>
    <definedName name="_xlnm.Print_Area" localSheetId="16">'Schlagkartei Weide  (15)'!$A$1:$M$25</definedName>
    <definedName name="_xlnm.Print_Area" localSheetId="3">'Schlagkartei Weide  (2)'!$A$1:$M$25</definedName>
    <definedName name="_xlnm.Print_Area" localSheetId="4">'Schlagkartei Weide  (3)'!$A$1:$M$25</definedName>
    <definedName name="_xlnm.Print_Area" localSheetId="5">'Schlagkartei Weide  (4)'!$A$1:$M$25</definedName>
    <definedName name="_xlnm.Print_Area" localSheetId="6">'Schlagkartei Weide  (5)'!$A$1:$M$25</definedName>
    <definedName name="_xlnm.Print_Area" localSheetId="7">'Schlagkartei Weide  (6)'!$A$1:$M$25</definedName>
    <definedName name="_xlnm.Print_Area" localSheetId="8">'Schlagkartei Weide  (7)'!$A$1:$M$25</definedName>
    <definedName name="_xlnm.Print_Area" localSheetId="9">'Schlagkartei Weide  (8)'!$A$1:$M$25</definedName>
    <definedName name="_xlnm.Print_Area" localSheetId="10">'Schlagkartei Weide  (9)'!$A$1:$M$25</definedName>
    <definedName name="_xlnm.Print_Area" localSheetId="0">'Schlagkartei Weide Beispiel '!$A$1:$M$25</definedName>
  </definedNames>
  <calcPr calcId="145621"/>
</workbook>
</file>

<file path=xl/calcChain.xml><?xml version="1.0" encoding="utf-8"?>
<calcChain xmlns="http://schemas.openxmlformats.org/spreadsheetml/2006/main">
  <c r="M20" i="99" l="1"/>
  <c r="L20" i="99"/>
  <c r="J20" i="99"/>
  <c r="G20" i="99"/>
  <c r="M19" i="99"/>
  <c r="L19" i="99"/>
  <c r="J19" i="99"/>
  <c r="G19" i="99"/>
  <c r="M18" i="99"/>
  <c r="L18" i="99"/>
  <c r="J18" i="99"/>
  <c r="G18" i="99"/>
  <c r="M17" i="99"/>
  <c r="L17" i="99"/>
  <c r="J17" i="99"/>
  <c r="G17" i="99"/>
  <c r="M16" i="99"/>
  <c r="L16" i="99"/>
  <c r="J16" i="99"/>
  <c r="G16" i="99"/>
  <c r="M15" i="99"/>
  <c r="L15" i="99"/>
  <c r="J15" i="99"/>
  <c r="G15" i="99"/>
  <c r="M14" i="99"/>
  <c r="L14" i="99"/>
  <c r="J14" i="99"/>
  <c r="G14" i="99"/>
  <c r="M13" i="99"/>
  <c r="L13" i="99"/>
  <c r="J13" i="99"/>
  <c r="G13" i="99"/>
  <c r="M12" i="99"/>
  <c r="L12" i="99"/>
  <c r="J12" i="99"/>
  <c r="G12" i="99"/>
  <c r="M11" i="99"/>
  <c r="L11" i="99"/>
  <c r="J11" i="99"/>
  <c r="G11" i="99"/>
  <c r="M10" i="99"/>
  <c r="L10" i="99"/>
  <c r="J10" i="99"/>
  <c r="G10" i="99"/>
  <c r="M9" i="99"/>
  <c r="M21" i="99" s="1"/>
  <c r="M22" i="99" s="1"/>
  <c r="L9" i="99"/>
  <c r="L21" i="99" s="1"/>
  <c r="L22" i="99" s="1"/>
  <c r="J9" i="99"/>
  <c r="G9" i="99"/>
  <c r="J20" i="98"/>
  <c r="M20" i="98" s="1"/>
  <c r="G20" i="98"/>
  <c r="J19" i="98"/>
  <c r="M19" i="98" s="1"/>
  <c r="G19" i="98"/>
  <c r="J18" i="98"/>
  <c r="M18" i="98" s="1"/>
  <c r="G18" i="98"/>
  <c r="J17" i="98"/>
  <c r="M17" i="98" s="1"/>
  <c r="G17" i="98"/>
  <c r="J16" i="98"/>
  <c r="M16" i="98" s="1"/>
  <c r="G16" i="98"/>
  <c r="J15" i="98"/>
  <c r="M15" i="98" s="1"/>
  <c r="G15" i="98"/>
  <c r="J14" i="98"/>
  <c r="M14" i="98" s="1"/>
  <c r="G14" i="98"/>
  <c r="J13" i="98"/>
  <c r="M13" i="98" s="1"/>
  <c r="G13" i="98"/>
  <c r="J12" i="98"/>
  <c r="M12" i="98" s="1"/>
  <c r="G12" i="98"/>
  <c r="J11" i="98"/>
  <c r="M11" i="98" s="1"/>
  <c r="G11" i="98"/>
  <c r="J10" i="98"/>
  <c r="M10" i="98" s="1"/>
  <c r="G10" i="98"/>
  <c r="J9" i="98"/>
  <c r="L9" i="98" s="1"/>
  <c r="G9" i="98"/>
  <c r="J20" i="97"/>
  <c r="M20" i="97" s="1"/>
  <c r="G20" i="97"/>
  <c r="J19" i="97"/>
  <c r="M19" i="97" s="1"/>
  <c r="G19" i="97"/>
  <c r="J18" i="97"/>
  <c r="M18" i="97" s="1"/>
  <c r="G18" i="97"/>
  <c r="J17" i="97"/>
  <c r="M17" i="97" s="1"/>
  <c r="G17" i="97"/>
  <c r="J16" i="97"/>
  <c r="M16" i="97" s="1"/>
  <c r="G16" i="97"/>
  <c r="J15" i="97"/>
  <c r="M15" i="97" s="1"/>
  <c r="G15" i="97"/>
  <c r="J14" i="97"/>
  <c r="M14" i="97" s="1"/>
  <c r="G14" i="97"/>
  <c r="J13" i="97"/>
  <c r="M13" i="97" s="1"/>
  <c r="G13" i="97"/>
  <c r="J12" i="97"/>
  <c r="M12" i="97" s="1"/>
  <c r="G12" i="97"/>
  <c r="J11" i="97"/>
  <c r="M11" i="97" s="1"/>
  <c r="G11" i="97"/>
  <c r="J10" i="97"/>
  <c r="M10" i="97" s="1"/>
  <c r="G10" i="97"/>
  <c r="J9" i="97"/>
  <c r="M9" i="97" s="1"/>
  <c r="G9" i="97"/>
  <c r="M20" i="96"/>
  <c r="L20" i="96"/>
  <c r="J20" i="96"/>
  <c r="G20" i="96"/>
  <c r="M19" i="96"/>
  <c r="L19" i="96"/>
  <c r="J19" i="96"/>
  <c r="G19" i="96"/>
  <c r="M18" i="96"/>
  <c r="L18" i="96"/>
  <c r="J18" i="96"/>
  <c r="G18" i="96"/>
  <c r="M17" i="96"/>
  <c r="L17" i="96"/>
  <c r="J17" i="96"/>
  <c r="G17" i="96"/>
  <c r="M16" i="96"/>
  <c r="L16" i="96"/>
  <c r="J16" i="96"/>
  <c r="G16" i="96"/>
  <c r="M15" i="96"/>
  <c r="L15" i="96"/>
  <c r="J15" i="96"/>
  <c r="G15" i="96"/>
  <c r="M14" i="96"/>
  <c r="L14" i="96"/>
  <c r="J14" i="96"/>
  <c r="G14" i="96"/>
  <c r="M13" i="96"/>
  <c r="L13" i="96"/>
  <c r="J13" i="96"/>
  <c r="G13" i="96"/>
  <c r="M12" i="96"/>
  <c r="L12" i="96"/>
  <c r="J12" i="96"/>
  <c r="G12" i="96"/>
  <c r="M11" i="96"/>
  <c r="L11" i="96"/>
  <c r="J11" i="96"/>
  <c r="G11" i="96"/>
  <c r="M10" i="96"/>
  <c r="L10" i="96"/>
  <c r="J10" i="96"/>
  <c r="G10" i="96"/>
  <c r="M9" i="96"/>
  <c r="M21" i="96" s="1"/>
  <c r="M22" i="96" s="1"/>
  <c r="L9" i="96"/>
  <c r="L21" i="96" s="1"/>
  <c r="L22" i="96" s="1"/>
  <c r="J9" i="96"/>
  <c r="G9" i="96"/>
  <c r="J20" i="95"/>
  <c r="M20" i="95" s="1"/>
  <c r="G20" i="95"/>
  <c r="J19" i="95"/>
  <c r="L19" i="95" s="1"/>
  <c r="G19" i="95"/>
  <c r="J18" i="95"/>
  <c r="M18" i="95" s="1"/>
  <c r="G18" i="95"/>
  <c r="J17" i="95"/>
  <c r="M17" i="95" s="1"/>
  <c r="G17" i="95"/>
  <c r="J16" i="95"/>
  <c r="M16" i="95" s="1"/>
  <c r="G16" i="95"/>
  <c r="J15" i="95"/>
  <c r="L15" i="95" s="1"/>
  <c r="G15" i="95"/>
  <c r="J14" i="95"/>
  <c r="M14" i="95" s="1"/>
  <c r="G14" i="95"/>
  <c r="J13" i="95"/>
  <c r="L13" i="95" s="1"/>
  <c r="G13" i="95"/>
  <c r="J12" i="95"/>
  <c r="M12" i="95" s="1"/>
  <c r="G12" i="95"/>
  <c r="J11" i="95"/>
  <c r="L11" i="95" s="1"/>
  <c r="G11" i="95"/>
  <c r="J10" i="95"/>
  <c r="M10" i="95" s="1"/>
  <c r="G10" i="95"/>
  <c r="J9" i="95"/>
  <c r="L9" i="95" s="1"/>
  <c r="G9" i="95"/>
  <c r="M20" i="94"/>
  <c r="L20" i="94"/>
  <c r="J20" i="94"/>
  <c r="G20" i="94"/>
  <c r="M19" i="94"/>
  <c r="L19" i="94"/>
  <c r="J19" i="94"/>
  <c r="G19" i="94"/>
  <c r="M18" i="94"/>
  <c r="L18" i="94"/>
  <c r="J18" i="94"/>
  <c r="G18" i="94"/>
  <c r="M17" i="94"/>
  <c r="L17" i="94"/>
  <c r="J17" i="94"/>
  <c r="G17" i="94"/>
  <c r="M16" i="94"/>
  <c r="L16" i="94"/>
  <c r="J16" i="94"/>
  <c r="G16" i="94"/>
  <c r="M15" i="94"/>
  <c r="L15" i="94"/>
  <c r="J15" i="94"/>
  <c r="G15" i="94"/>
  <c r="M14" i="94"/>
  <c r="L14" i="94"/>
  <c r="J14" i="94"/>
  <c r="G14" i="94"/>
  <c r="M13" i="94"/>
  <c r="L13" i="94"/>
  <c r="J13" i="94"/>
  <c r="G13" i="94"/>
  <c r="M12" i="94"/>
  <c r="L12" i="94"/>
  <c r="J12" i="94"/>
  <c r="G12" i="94"/>
  <c r="M11" i="94"/>
  <c r="L11" i="94"/>
  <c r="J11" i="94"/>
  <c r="G11" i="94"/>
  <c r="M10" i="94"/>
  <c r="L10" i="94"/>
  <c r="J10" i="94"/>
  <c r="G10" i="94"/>
  <c r="M9" i="94"/>
  <c r="M21" i="94" s="1"/>
  <c r="M22" i="94" s="1"/>
  <c r="L9" i="94"/>
  <c r="L21" i="94" s="1"/>
  <c r="L22" i="94" s="1"/>
  <c r="J9" i="94"/>
  <c r="G9" i="94"/>
  <c r="J20" i="93"/>
  <c r="M20" i="93" s="1"/>
  <c r="G20" i="93"/>
  <c r="J19" i="93"/>
  <c r="M19" i="93" s="1"/>
  <c r="G19" i="93"/>
  <c r="J18" i="93"/>
  <c r="M18" i="93" s="1"/>
  <c r="G18" i="93"/>
  <c r="J17" i="93"/>
  <c r="M17" i="93" s="1"/>
  <c r="G17" i="93"/>
  <c r="J16" i="93"/>
  <c r="M16" i="93" s="1"/>
  <c r="G16" i="93"/>
  <c r="J15" i="93"/>
  <c r="M15" i="93" s="1"/>
  <c r="G15" i="93"/>
  <c r="J14" i="93"/>
  <c r="M14" i="93" s="1"/>
  <c r="G14" i="93"/>
  <c r="J13" i="93"/>
  <c r="M13" i="93" s="1"/>
  <c r="G13" i="93"/>
  <c r="J12" i="93"/>
  <c r="M12" i="93" s="1"/>
  <c r="G12" i="93"/>
  <c r="J11" i="93"/>
  <c r="M11" i="93" s="1"/>
  <c r="G11" i="93"/>
  <c r="J10" i="93"/>
  <c r="M10" i="93" s="1"/>
  <c r="G10" i="93"/>
  <c r="J9" i="93"/>
  <c r="M9" i="93" s="1"/>
  <c r="G9" i="93"/>
  <c r="M20" i="92"/>
  <c r="L20" i="92"/>
  <c r="J20" i="92"/>
  <c r="G20" i="92"/>
  <c r="M19" i="92"/>
  <c r="L19" i="92"/>
  <c r="J19" i="92"/>
  <c r="G19" i="92"/>
  <c r="M18" i="92"/>
  <c r="L18" i="92"/>
  <c r="J18" i="92"/>
  <c r="G18" i="92"/>
  <c r="M17" i="92"/>
  <c r="L17" i="92"/>
  <c r="J17" i="92"/>
  <c r="G17" i="92"/>
  <c r="M16" i="92"/>
  <c r="L16" i="92"/>
  <c r="J16" i="92"/>
  <c r="G16" i="92"/>
  <c r="M15" i="92"/>
  <c r="L15" i="92"/>
  <c r="J15" i="92"/>
  <c r="G15" i="92"/>
  <c r="M14" i="92"/>
  <c r="L14" i="92"/>
  <c r="J14" i="92"/>
  <c r="G14" i="92"/>
  <c r="M13" i="92"/>
  <c r="L13" i="92"/>
  <c r="J13" i="92"/>
  <c r="G13" i="92"/>
  <c r="M12" i="92"/>
  <c r="L12" i="92"/>
  <c r="J12" i="92"/>
  <c r="G12" i="92"/>
  <c r="M11" i="92"/>
  <c r="L11" i="92"/>
  <c r="J11" i="92"/>
  <c r="G11" i="92"/>
  <c r="M10" i="92"/>
  <c r="L10" i="92"/>
  <c r="J10" i="92"/>
  <c r="G10" i="92"/>
  <c r="M9" i="92"/>
  <c r="M21" i="92" s="1"/>
  <c r="M22" i="92" s="1"/>
  <c r="L9" i="92"/>
  <c r="L21" i="92" s="1"/>
  <c r="L22" i="92" s="1"/>
  <c r="J9" i="92"/>
  <c r="G9" i="92"/>
  <c r="J20" i="91"/>
  <c r="M20" i="91" s="1"/>
  <c r="G20" i="91"/>
  <c r="J19" i="91"/>
  <c r="L19" i="91" s="1"/>
  <c r="G19" i="91"/>
  <c r="J18" i="91"/>
  <c r="M18" i="91" s="1"/>
  <c r="G18" i="91"/>
  <c r="J17" i="91"/>
  <c r="L17" i="91" s="1"/>
  <c r="G17" i="91"/>
  <c r="J16" i="91"/>
  <c r="M16" i="91" s="1"/>
  <c r="G16" i="91"/>
  <c r="J15" i="91"/>
  <c r="L15" i="91" s="1"/>
  <c r="G15" i="91"/>
  <c r="J14" i="91"/>
  <c r="M14" i="91" s="1"/>
  <c r="G14" i="91"/>
  <c r="J13" i="91"/>
  <c r="L13" i="91" s="1"/>
  <c r="G13" i="91"/>
  <c r="J12" i="91"/>
  <c r="M12" i="91" s="1"/>
  <c r="G12" i="91"/>
  <c r="J11" i="91"/>
  <c r="L11" i="91" s="1"/>
  <c r="G11" i="91"/>
  <c r="J10" i="91"/>
  <c r="L10" i="91" s="1"/>
  <c r="G10" i="91"/>
  <c r="J9" i="91"/>
  <c r="M9" i="91" s="1"/>
  <c r="G9" i="91"/>
  <c r="J20" i="90"/>
  <c r="L20" i="90" s="1"/>
  <c r="G20" i="90"/>
  <c r="J19" i="90"/>
  <c r="L19" i="90" s="1"/>
  <c r="G19" i="90"/>
  <c r="J18" i="90"/>
  <c r="L18" i="90" s="1"/>
  <c r="G18" i="90"/>
  <c r="J17" i="90"/>
  <c r="L17" i="90" s="1"/>
  <c r="G17" i="90"/>
  <c r="J16" i="90"/>
  <c r="L16" i="90" s="1"/>
  <c r="G16" i="90"/>
  <c r="J15" i="90"/>
  <c r="L15" i="90" s="1"/>
  <c r="G15" i="90"/>
  <c r="J14" i="90"/>
  <c r="L14" i="90" s="1"/>
  <c r="G14" i="90"/>
  <c r="J13" i="90"/>
  <c r="L13" i="90" s="1"/>
  <c r="G13" i="90"/>
  <c r="J12" i="90"/>
  <c r="L12" i="90" s="1"/>
  <c r="G12" i="90"/>
  <c r="J11" i="90"/>
  <c r="L11" i="90" s="1"/>
  <c r="G11" i="90"/>
  <c r="J10" i="90"/>
  <c r="L10" i="90" s="1"/>
  <c r="G10" i="90"/>
  <c r="J9" i="90"/>
  <c r="L9" i="90" s="1"/>
  <c r="L21" i="90" s="1"/>
  <c r="L22" i="90" s="1"/>
  <c r="G9" i="90"/>
  <c r="M20" i="89"/>
  <c r="L20" i="89"/>
  <c r="J20" i="89"/>
  <c r="G20" i="89"/>
  <c r="M19" i="89"/>
  <c r="L19" i="89"/>
  <c r="J19" i="89"/>
  <c r="G19" i="89"/>
  <c r="M18" i="89"/>
  <c r="L18" i="89"/>
  <c r="J18" i="89"/>
  <c r="G18" i="89"/>
  <c r="M17" i="89"/>
  <c r="L17" i="89"/>
  <c r="J17" i="89"/>
  <c r="G17" i="89"/>
  <c r="M16" i="89"/>
  <c r="L16" i="89"/>
  <c r="J16" i="89"/>
  <c r="G16" i="89"/>
  <c r="M15" i="89"/>
  <c r="L15" i="89"/>
  <c r="J15" i="89"/>
  <c r="G15" i="89"/>
  <c r="M14" i="89"/>
  <c r="L14" i="89"/>
  <c r="J14" i="89"/>
  <c r="G14" i="89"/>
  <c r="M13" i="89"/>
  <c r="L13" i="89"/>
  <c r="J13" i="89"/>
  <c r="G13" i="89"/>
  <c r="M12" i="89"/>
  <c r="L12" i="89"/>
  <c r="J12" i="89"/>
  <c r="G12" i="89"/>
  <c r="M11" i="89"/>
  <c r="L11" i="89"/>
  <c r="J11" i="89"/>
  <c r="G11" i="89"/>
  <c r="M10" i="89"/>
  <c r="L10" i="89"/>
  <c r="J10" i="89"/>
  <c r="G10" i="89"/>
  <c r="M9" i="89"/>
  <c r="M21" i="89" s="1"/>
  <c r="M22" i="89" s="1"/>
  <c r="L9" i="89"/>
  <c r="L21" i="89" s="1"/>
  <c r="L22" i="89" s="1"/>
  <c r="J9" i="89"/>
  <c r="G9" i="89"/>
  <c r="M20" i="88"/>
  <c r="L20" i="88"/>
  <c r="J20" i="88"/>
  <c r="G20" i="88"/>
  <c r="M19" i="88"/>
  <c r="L19" i="88"/>
  <c r="J19" i="88"/>
  <c r="G19" i="88"/>
  <c r="M18" i="88"/>
  <c r="L18" i="88"/>
  <c r="J18" i="88"/>
  <c r="G18" i="88"/>
  <c r="M17" i="88"/>
  <c r="L17" i="88"/>
  <c r="J17" i="88"/>
  <c r="G17" i="88"/>
  <c r="M16" i="88"/>
  <c r="L16" i="88"/>
  <c r="J16" i="88"/>
  <c r="G16" i="88"/>
  <c r="M15" i="88"/>
  <c r="L15" i="88"/>
  <c r="J15" i="88"/>
  <c r="G15" i="88"/>
  <c r="M14" i="88"/>
  <c r="L14" i="88"/>
  <c r="J14" i="88"/>
  <c r="G14" i="88"/>
  <c r="M13" i="88"/>
  <c r="L13" i="88"/>
  <c r="J13" i="88"/>
  <c r="G13" i="88"/>
  <c r="M12" i="88"/>
  <c r="L12" i="88"/>
  <c r="J12" i="88"/>
  <c r="G12" i="88"/>
  <c r="M11" i="88"/>
  <c r="L11" i="88"/>
  <c r="J11" i="88"/>
  <c r="G11" i="88"/>
  <c r="J10" i="88"/>
  <c r="M10" i="88" s="1"/>
  <c r="G10" i="88"/>
  <c r="J9" i="88"/>
  <c r="M9" i="88" s="1"/>
  <c r="G9" i="88"/>
  <c r="M20" i="87"/>
  <c r="J20" i="87"/>
  <c r="L20" i="87" s="1"/>
  <c r="G20" i="87"/>
  <c r="M19" i="87"/>
  <c r="J19" i="87"/>
  <c r="L19" i="87" s="1"/>
  <c r="G19" i="87"/>
  <c r="M18" i="87"/>
  <c r="J18" i="87"/>
  <c r="L18" i="87" s="1"/>
  <c r="G18" i="87"/>
  <c r="M17" i="87"/>
  <c r="J17" i="87"/>
  <c r="L17" i="87" s="1"/>
  <c r="G17" i="87"/>
  <c r="M16" i="87"/>
  <c r="J16" i="87"/>
  <c r="L16" i="87" s="1"/>
  <c r="G16" i="87"/>
  <c r="M15" i="87"/>
  <c r="J15" i="87"/>
  <c r="L15" i="87" s="1"/>
  <c r="G15" i="87"/>
  <c r="M14" i="87"/>
  <c r="J14" i="87"/>
  <c r="L14" i="87" s="1"/>
  <c r="G14" i="87"/>
  <c r="M13" i="87"/>
  <c r="J13" i="87"/>
  <c r="L13" i="87" s="1"/>
  <c r="G13" i="87"/>
  <c r="M12" i="87"/>
  <c r="J12" i="87"/>
  <c r="L12" i="87" s="1"/>
  <c r="G12" i="87"/>
  <c r="M11" i="87"/>
  <c r="J11" i="87"/>
  <c r="L11" i="87" s="1"/>
  <c r="G11" i="87"/>
  <c r="M10" i="87"/>
  <c r="J10" i="87"/>
  <c r="L10" i="87" s="1"/>
  <c r="G10" i="87"/>
  <c r="M9" i="87"/>
  <c r="M21" i="87" s="1"/>
  <c r="M22" i="87" s="1"/>
  <c r="J9" i="87"/>
  <c r="L9" i="87" s="1"/>
  <c r="L21" i="87" s="1"/>
  <c r="L22" i="87" s="1"/>
  <c r="G9" i="87"/>
  <c r="M20" i="86"/>
  <c r="J20" i="86"/>
  <c r="L20" i="86" s="1"/>
  <c r="G20" i="86"/>
  <c r="M19" i="86"/>
  <c r="J19" i="86"/>
  <c r="L19" i="86" s="1"/>
  <c r="G19" i="86"/>
  <c r="M18" i="86"/>
  <c r="J18" i="86"/>
  <c r="L18" i="86" s="1"/>
  <c r="G18" i="86"/>
  <c r="M17" i="86"/>
  <c r="J17" i="86"/>
  <c r="L17" i="86" s="1"/>
  <c r="G17" i="86"/>
  <c r="M16" i="86"/>
  <c r="J16" i="86"/>
  <c r="L16" i="86" s="1"/>
  <c r="G16" i="86"/>
  <c r="M15" i="86"/>
  <c r="J15" i="86"/>
  <c r="L15" i="86" s="1"/>
  <c r="G15" i="86"/>
  <c r="M14" i="86"/>
  <c r="J14" i="86"/>
  <c r="L14" i="86" s="1"/>
  <c r="G14" i="86"/>
  <c r="M13" i="86"/>
  <c r="J13" i="86"/>
  <c r="L13" i="86" s="1"/>
  <c r="G13" i="86"/>
  <c r="M12" i="86"/>
  <c r="J12" i="86"/>
  <c r="L12" i="86" s="1"/>
  <c r="G12" i="86"/>
  <c r="M11" i="86"/>
  <c r="J11" i="86"/>
  <c r="L11" i="86" s="1"/>
  <c r="G11" i="86"/>
  <c r="M10" i="86"/>
  <c r="J10" i="86"/>
  <c r="L10" i="86" s="1"/>
  <c r="G10" i="86"/>
  <c r="M9" i="86"/>
  <c r="M21" i="86" s="1"/>
  <c r="M22" i="86" s="1"/>
  <c r="J9" i="86"/>
  <c r="L9" i="86" s="1"/>
  <c r="G9" i="86"/>
  <c r="M20" i="85"/>
  <c r="L20" i="85"/>
  <c r="J20" i="85"/>
  <c r="G20" i="85"/>
  <c r="M19" i="85"/>
  <c r="L19" i="85"/>
  <c r="J19" i="85"/>
  <c r="G19" i="85"/>
  <c r="M18" i="85"/>
  <c r="L18" i="85"/>
  <c r="J18" i="85"/>
  <c r="G18" i="85"/>
  <c r="M17" i="85"/>
  <c r="L17" i="85"/>
  <c r="J17" i="85"/>
  <c r="G17" i="85"/>
  <c r="M16" i="85"/>
  <c r="L16" i="85"/>
  <c r="J16" i="85"/>
  <c r="G16" i="85"/>
  <c r="M15" i="85"/>
  <c r="L15" i="85"/>
  <c r="J15" i="85"/>
  <c r="G15" i="85"/>
  <c r="M14" i="85"/>
  <c r="L14" i="85"/>
  <c r="J14" i="85"/>
  <c r="G14" i="85"/>
  <c r="M13" i="85"/>
  <c r="L13" i="85"/>
  <c r="J13" i="85"/>
  <c r="G13" i="85"/>
  <c r="M12" i="85"/>
  <c r="L12" i="85"/>
  <c r="J12" i="85"/>
  <c r="G12" i="85"/>
  <c r="M11" i="85"/>
  <c r="J11" i="85"/>
  <c r="L11" i="85" s="1"/>
  <c r="G11" i="85"/>
  <c r="J10" i="85"/>
  <c r="L10" i="85" s="1"/>
  <c r="G10" i="85"/>
  <c r="J9" i="85"/>
  <c r="L9" i="85" s="1"/>
  <c r="G9" i="85"/>
  <c r="F22" i="83"/>
  <c r="E22" i="83"/>
  <c r="F20" i="83"/>
  <c r="E20" i="83"/>
  <c r="F18" i="83"/>
  <c r="E18" i="83"/>
  <c r="F16" i="83"/>
  <c r="E16" i="83"/>
  <c r="F14" i="83"/>
  <c r="E14" i="83"/>
  <c r="M9" i="98" l="1"/>
  <c r="M21" i="98" s="1"/>
  <c r="M22" i="98" s="1"/>
  <c r="L10" i="98"/>
  <c r="L21" i="98" s="1"/>
  <c r="L22" i="98" s="1"/>
  <c r="L11" i="98"/>
  <c r="L12" i="98"/>
  <c r="L13" i="98"/>
  <c r="L14" i="98"/>
  <c r="L15" i="98"/>
  <c r="L16" i="98"/>
  <c r="L17" i="98"/>
  <c r="L18" i="98"/>
  <c r="L19" i="98"/>
  <c r="L20" i="98"/>
  <c r="M21" i="97"/>
  <c r="M22" i="97" s="1"/>
  <c r="L9" i="97"/>
  <c r="L10" i="97"/>
  <c r="L11" i="97"/>
  <c r="L12" i="97"/>
  <c r="L13" i="97"/>
  <c r="L14" i="97"/>
  <c r="L15" i="97"/>
  <c r="L16" i="97"/>
  <c r="L17" i="97"/>
  <c r="L18" i="97"/>
  <c r="L19" i="97"/>
  <c r="L20" i="97"/>
  <c r="M9" i="95"/>
  <c r="M11" i="95"/>
  <c r="M13" i="95"/>
  <c r="M15" i="95"/>
  <c r="M19" i="95"/>
  <c r="L10" i="95"/>
  <c r="L21" i="95" s="1"/>
  <c r="L22" i="95" s="1"/>
  <c r="L12" i="95"/>
  <c r="L14" i="95"/>
  <c r="L16" i="95"/>
  <c r="L17" i="95"/>
  <c r="L18" i="95"/>
  <c r="L20" i="95"/>
  <c r="M21" i="93"/>
  <c r="M22" i="93" s="1"/>
  <c r="L9" i="93"/>
  <c r="L10" i="93"/>
  <c r="L11" i="93"/>
  <c r="L12" i="93"/>
  <c r="L13" i="93"/>
  <c r="L14" i="93"/>
  <c r="L15" i="93"/>
  <c r="L16" i="93"/>
  <c r="L17" i="93"/>
  <c r="L18" i="93"/>
  <c r="L19" i="93"/>
  <c r="L20" i="93"/>
  <c r="M10" i="91"/>
  <c r="M21" i="91" s="1"/>
  <c r="M22" i="91" s="1"/>
  <c r="M11" i="91"/>
  <c r="M13" i="91"/>
  <c r="M15" i="91"/>
  <c r="M17" i="91"/>
  <c r="M19" i="91"/>
  <c r="L9" i="91"/>
  <c r="L12" i="91"/>
  <c r="L14" i="91"/>
  <c r="L16" i="91"/>
  <c r="L18" i="91"/>
  <c r="L20" i="91"/>
  <c r="M9" i="90"/>
  <c r="M10" i="90"/>
  <c r="M11" i="90"/>
  <c r="M12" i="90"/>
  <c r="M13" i="90"/>
  <c r="M14" i="90"/>
  <c r="M15" i="90"/>
  <c r="M16" i="90"/>
  <c r="M17" i="90"/>
  <c r="M18" i="90"/>
  <c r="M19" i="90"/>
  <c r="M20" i="90"/>
  <c r="M21" i="88"/>
  <c r="M22" i="88" s="1"/>
  <c r="L9" i="88"/>
  <c r="L10" i="88"/>
  <c r="L21" i="86"/>
  <c r="L22" i="86" s="1"/>
  <c r="M10" i="85"/>
  <c r="M9" i="85"/>
  <c r="L21" i="85"/>
  <c r="L22" i="85" s="1"/>
  <c r="L21" i="97" l="1"/>
  <c r="L22" i="97" s="1"/>
  <c r="M21" i="95"/>
  <c r="M22" i="95" s="1"/>
  <c r="L21" i="93"/>
  <c r="L22" i="93" s="1"/>
  <c r="L21" i="91"/>
  <c r="L22" i="91" s="1"/>
  <c r="M21" i="90"/>
  <c r="M22" i="90" s="1"/>
  <c r="L21" i="88"/>
  <c r="L22" i="88" s="1"/>
  <c r="M21" i="85"/>
  <c r="M22" i="85" s="1"/>
  <c r="G9" i="2" l="1"/>
  <c r="G10" i="2" l="1"/>
  <c r="J9" i="2" l="1"/>
  <c r="L9" i="2" s="1"/>
  <c r="M9" i="2" l="1"/>
  <c r="J14" i="2" l="1"/>
  <c r="L14" i="2" s="1"/>
  <c r="J15" i="2"/>
  <c r="L15" i="2" s="1"/>
  <c r="J16" i="2"/>
  <c r="L16" i="2" s="1"/>
  <c r="J17" i="2"/>
  <c r="L17" i="2" s="1"/>
  <c r="J18" i="2"/>
  <c r="L18" i="2" s="1"/>
  <c r="J19" i="2"/>
  <c r="L19" i="2" s="1"/>
  <c r="J20" i="2"/>
  <c r="L20" i="2" s="1"/>
  <c r="G20" i="2"/>
  <c r="G19" i="2"/>
  <c r="G18" i="2"/>
  <c r="G17" i="2"/>
  <c r="G16" i="2"/>
  <c r="G15" i="2"/>
  <c r="G14" i="2"/>
  <c r="G13" i="2"/>
  <c r="G12" i="2"/>
  <c r="G11" i="2"/>
  <c r="M20" i="2" l="1"/>
  <c r="M16" i="2"/>
  <c r="M19" i="2"/>
  <c r="M15" i="2"/>
  <c r="M17" i="2"/>
  <c r="M18" i="2"/>
  <c r="M14" i="2"/>
  <c r="J10" i="2"/>
  <c r="L10" i="2" s="1"/>
  <c r="J11" i="2"/>
  <c r="L11" i="2" s="1"/>
  <c r="J12" i="2"/>
  <c r="L12" i="2" s="1"/>
  <c r="J13" i="2"/>
  <c r="L13" i="2" s="1"/>
  <c r="M13" i="2" l="1"/>
  <c r="M12" i="2"/>
  <c r="M11" i="2"/>
  <c r="M10" i="2"/>
  <c r="L21" i="2" l="1"/>
  <c r="L22" i="2" s="1"/>
  <c r="M21" i="2"/>
  <c r="M22" i="2" s="1"/>
</calcChain>
</file>

<file path=xl/comments1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10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11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12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13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14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15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16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17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2.xml><?xml version="1.0" encoding="utf-8"?>
<comments xmlns="http://schemas.openxmlformats.org/spreadsheetml/2006/main">
  <authors>
    <author>Schuch, Henning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In diesem Feld wird die Milchleistung eingetragen
</t>
        </r>
      </text>
    </comment>
  </commentList>
</comments>
</file>

<file path=xl/comments3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4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5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6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7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8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comments9.xml><?xml version="1.0" encoding="utf-8"?>
<comments xmlns="http://schemas.openxmlformats.org/spreadsheetml/2006/main">
  <authors>
    <author>Schuch, Henning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wird der Tabellenwert aus dem Blatt "NP-Anfall DüV" der gewählten Tierkategorie eingetragen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Schuch, Henning:</t>
        </r>
        <r>
          <rPr>
            <sz val="9"/>
            <color indexed="81"/>
            <rFont val="Tahoma"/>
            <family val="2"/>
          </rPr>
          <t xml:space="preserve">
Hier muss je nach Tierart der Wert aus der nebenstehenden Tabelle "N-Anrechnung" eingetragen werden</t>
        </r>
      </text>
    </comment>
  </commentList>
</comments>
</file>

<file path=xl/sharedStrings.xml><?xml version="1.0" encoding="utf-8"?>
<sst xmlns="http://schemas.openxmlformats.org/spreadsheetml/2006/main" count="790" uniqueCount="187">
  <si>
    <t>Betrieb:</t>
  </si>
  <si>
    <t>Erntejahr:</t>
  </si>
  <si>
    <t>Schlagname:</t>
  </si>
  <si>
    <t>Kulturart:</t>
  </si>
  <si>
    <t>Datum</t>
  </si>
  <si>
    <t>Muster</t>
  </si>
  <si>
    <t>Musterschlag</t>
  </si>
  <si>
    <t>Nettofläche (ha):</t>
  </si>
  <si>
    <t>Grünland</t>
  </si>
  <si>
    <t>Weideauftrieb</t>
  </si>
  <si>
    <t>Weideabtrieb</t>
  </si>
  <si>
    <t>Weidetiere</t>
  </si>
  <si>
    <t>Weidezeit (h)</t>
  </si>
  <si>
    <t>Weidetage</t>
  </si>
  <si>
    <t>Tierkategorie</t>
  </si>
  <si>
    <t>Tierzahl</t>
  </si>
  <si>
    <t>Ø Jahresdurchschnitt</t>
  </si>
  <si>
    <t>Gesamtnährstoffmenge pro ha:</t>
  </si>
  <si>
    <t>Gesamtnährstoffmenge für Schlag:</t>
  </si>
  <si>
    <t>ØWeidetage</t>
  </si>
  <si>
    <t>Økg N/ha</t>
  </si>
  <si>
    <r>
      <rPr>
        <b/>
        <sz val="11"/>
        <color theme="1"/>
        <rFont val="Arial"/>
        <family val="2"/>
      </rPr>
      <t>Ø</t>
    </r>
    <r>
      <rPr>
        <b/>
        <sz val="11"/>
        <color theme="1"/>
        <rFont val="Calibri"/>
        <family val="2"/>
        <scheme val="minor"/>
      </rPr>
      <t>kg 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/ha</t>
    </r>
  </si>
  <si>
    <t>* für Weidehaltung ab Wirksamkeit der DüV (2020) seit 01.05.2020</t>
  </si>
  <si>
    <t>N</t>
  </si>
  <si>
    <t>P</t>
  </si>
  <si>
    <t>Kategorie</t>
  </si>
  <si>
    <t>Produktionsverfahren</t>
  </si>
  <si>
    <t>Nährstoffanfall je Jahr</t>
  </si>
  <si>
    <t>kg N</t>
  </si>
  <si>
    <r>
      <t>kg P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5</t>
    </r>
  </si>
  <si>
    <t>je Tier und Jahr</t>
  </si>
  <si>
    <t>konventionell</t>
  </si>
  <si>
    <t>extensiv</t>
  </si>
  <si>
    <t>Stallhaltung</t>
  </si>
  <si>
    <t> 93.</t>
  </si>
  <si>
    <t>Pferdehaltung</t>
  </si>
  <si>
    <t> 94.</t>
  </si>
  <si>
    <t>Reitpferde</t>
  </si>
  <si>
    <t>500 – 600 kg LM</t>
  </si>
  <si>
    <t> 95.</t>
  </si>
  <si>
    <t>Stall-/Weidehaltung</t>
  </si>
  <si>
    <t> 96.</t>
  </si>
  <si>
    <t>Reitponys</t>
  </si>
  <si>
    <t>300 kg LM;</t>
  </si>
  <si>
    <t>leichte Arbeit</t>
  </si>
  <si>
    <t> 97.</t>
  </si>
  <si>
    <t> 98.</t>
  </si>
  <si>
    <t>Zuchtstuten</t>
  </si>
  <si>
    <t>Großpferd 600 kg LM; Stall-/Weidehaltung; 0,5 Fohlen p.a.</t>
  </si>
  <si>
    <t> 99.</t>
  </si>
  <si>
    <t>Pony 350 kg LM; Stall-/Weidehaltung; 0,5 Fohlen p.a.</t>
  </si>
  <si>
    <t>100.</t>
  </si>
  <si>
    <t>Aufzuchtpferde</t>
  </si>
  <si>
    <t>Großpferd; 365 kg Zuwachs; Stall-/Weidehaltung; 6. – 36. Monat</t>
  </si>
  <si>
    <t>101.</t>
  </si>
  <si>
    <t>Pony; 150 kg Zuwachs; Stall-/Weidehaltung; 6. – 36. Monat</t>
  </si>
  <si>
    <t>102.</t>
  </si>
  <si>
    <t>Lammfleischerzeugung</t>
  </si>
  <si>
    <t>103.</t>
  </si>
  <si>
    <t>Mutterschaf</t>
  </si>
  <si>
    <t>mit Nachzucht</t>
  </si>
  <si>
    <t>1,5 Lämmer/Schaf;</t>
  </si>
  <si>
    <t>40 kg Zuwachs je Lamm</t>
  </si>
  <si>
    <t>104.</t>
  </si>
  <si>
    <t>1,1 Lämmer/Schaf;</t>
  </si>
  <si>
    <t>105.</t>
  </si>
  <si>
    <t>Ziegenmilcherzeugung</t>
  </si>
  <si>
    <t>106.</t>
  </si>
  <si>
    <t>Milchziege</t>
  </si>
  <si>
    <t>800 kg Milch/Ziege p.a.; 1,5 Lämmer je Ziege;</t>
  </si>
  <si>
    <t>16 kg Zuwachs/Lamm</t>
  </si>
  <si>
    <t>Tabellenwert NP AnfallDüV</t>
  </si>
  <si>
    <t>Einzelschlagaufzeichnung der Weidehaltung gemäß §10 (2) DüV*</t>
  </si>
  <si>
    <r>
      <t>* für Weidehaltung ab Wirksamkeit der DüV (2020) seit 01.05.2020. Bei Weidehaltung hat der Betriebsinhaber die auf der Weide gehaltenen Tiere</t>
    </r>
    <r>
      <rPr>
        <b/>
        <u/>
        <sz val="11"/>
        <color rgb="FFFF0000"/>
        <rFont val="Calibri"/>
        <family val="2"/>
        <scheme val="minor"/>
      </rPr>
      <t xml:space="preserve"> nach Abschluss der Weidehaltung </t>
    </r>
    <r>
      <rPr>
        <b/>
        <sz val="11"/>
        <color rgb="FFFF0000"/>
        <rFont val="Calibri"/>
        <family val="2"/>
        <scheme val="minor"/>
      </rPr>
      <t>aufzuzuzeichnen (§10 (2)), wenn er nicht unter die Bagatellgrenze nach (§10 (3)) fällt.</t>
    </r>
  </si>
  <si>
    <t>Stand: 31.08.2020</t>
  </si>
  <si>
    <t>Rinder</t>
  </si>
  <si>
    <t>Schweine</t>
  </si>
  <si>
    <t>Geflügel</t>
  </si>
  <si>
    <t>Schafe</t>
  </si>
  <si>
    <t>Tierart</t>
  </si>
  <si>
    <t>N-Anrechnung (%)</t>
  </si>
  <si>
    <t>Schafe, andere</t>
  </si>
  <si>
    <t>Pferde,</t>
  </si>
  <si>
    <t>N-Anrechnung in Prozent der Ausscheidungen an Gesamtstickstoff in Wirtschaftsdüngern tierischer Herkunft und andere Kenngrößen</t>
  </si>
  <si>
    <t>  1.</t>
  </si>
  <si>
    <t>Milchviehhaltung</t>
  </si>
  <si>
    <t>  2.</t>
  </si>
  <si>
    <t>Kälberaufzucht</t>
  </si>
  <si>
    <t>je Stallplatz und Jahr</t>
  </si>
  <si>
    <t>  3.</t>
  </si>
  <si>
    <t>0 bis 16 Wochen; 90 kg Zuwachs je Kalb; 3 Durchgänge p.a.</t>
  </si>
  <si>
    <t>  4.</t>
  </si>
  <si>
    <t>Jungrinderaufzucht</t>
  </si>
  <si>
    <t>Erstkalbealter 27 Monate; 605 kg Zuwachs je aufgezogenes Tier</t>
  </si>
  <si>
    <t>  5.</t>
  </si>
  <si>
    <t>Grünlandbetrieb, mit und ohne Flächen im „Naturschutz“</t>
  </si>
  <si>
    <t>  6.</t>
  </si>
  <si>
    <t>  7.</t>
  </si>
  <si>
    <t>Ackerfutterbaubetrieb</t>
  </si>
  <si>
    <t>mit Weide</t>
  </si>
  <si>
    <t>  8.</t>
  </si>
  <si>
    <t>  9.</t>
  </si>
  <si>
    <t>Milcherzeugung</t>
  </si>
  <si>
    <t>Leistung bezogen auf ECM (4,0 % Fett, 3,4 % Eiweiß); 0,9 Kalb</t>
  </si>
  <si>
    <t> 10.</t>
  </si>
  <si>
    <t>mittelschwere und schwere Rassen</t>
  </si>
  <si>
    <t>Grünlandbetrieb (mit Weidegang); Milchleistung bitte in nachfolgende Zeile eintragen:</t>
  </si>
  <si>
    <t> 11.</t>
  </si>
  <si>
    <t> 13.</t>
  </si>
  <si>
    <t>Grünlandbetrieb (ohne Weidegang mit Heu); Milchleistung bitte in nachfolgende Zeile eintragen:</t>
  </si>
  <si>
    <t> 14.</t>
  </si>
  <si>
    <t> 17.</t>
  </si>
  <si>
    <t>Ackerfutterbaubetrieb (mit Weidegang); Milchleistung bitte in nachfolgende Zeile eintragen:</t>
  </si>
  <si>
    <t> 18.</t>
  </si>
  <si>
    <t> 19.</t>
  </si>
  <si>
    <t>Ackerfutterbaubetrieb (ohne Weidegang mit Heu); Milchleistung bitte in nachfolgende Zeile eintragen:</t>
  </si>
  <si>
    <t> 20.</t>
  </si>
  <si>
    <t> 25.</t>
  </si>
  <si>
    <t>leichte Rassen</t>
  </si>
  <si>
    <t>Ackerfutterbaubetrieb ; Milchleistung bitte in nachfolgende Zeile eintragen:</t>
  </si>
  <si>
    <t> 26.</t>
  </si>
  <si>
    <t> 28.</t>
  </si>
  <si>
    <t>Rindermast</t>
  </si>
  <si>
    <t> 29.</t>
  </si>
  <si>
    <t>Jungrindermast</t>
  </si>
  <si>
    <t> 30.</t>
  </si>
  <si>
    <t>Rosa-Kalbfleisch Erzeugung</t>
  </si>
  <si>
    <t>Mast von 50 bis 350 kg LM; 1,3 Umtriebe p.a.</t>
  </si>
  <si>
    <t> 31.</t>
  </si>
  <si>
    <t>Kälbermast</t>
  </si>
  <si>
    <t>50 bis 250 kg LM; 2,1 Umtriebe p.a.</t>
  </si>
  <si>
    <t>MAT</t>
  </si>
  <si>
    <t> 32.</t>
  </si>
  <si>
    <t>50 bis 260 kg LM; 1,9 Umtriebe p.a.</t>
  </si>
  <si>
    <t>MAT und Kraftfutter</t>
  </si>
  <si>
    <t> 33.</t>
  </si>
  <si>
    <t>Fresseraufzucht</t>
  </si>
  <si>
    <t>80 bis 210 kg LM; 2,7 Umtriebe p.a.</t>
  </si>
  <si>
    <t>Standardfutter</t>
  </si>
  <si>
    <t> 34.</t>
  </si>
  <si>
    <t>N-/P-reduziert</t>
  </si>
  <si>
    <t> 35.</t>
  </si>
  <si>
    <t>Bullenmast</t>
  </si>
  <si>
    <t> 36.</t>
  </si>
  <si>
    <t>bis 675 kg LM (19 Monate)</t>
  </si>
  <si>
    <t>ab Kalb 45 kg LM</t>
  </si>
  <si>
    <t> 37.</t>
  </si>
  <si>
    <t>bis 750 kg LM</t>
  </si>
  <si>
    <t> 38.</t>
  </si>
  <si>
    <t>ab 80 kg LM</t>
  </si>
  <si>
    <t> 39.</t>
  </si>
  <si>
    <t>ab 210 kg LM</t>
  </si>
  <si>
    <t> 40.</t>
  </si>
  <si>
    <t>Mutterkuhhaltung</t>
  </si>
  <si>
    <t> 41.</t>
  </si>
  <si>
    <t>6 Monate</t>
  </si>
  <si>
    <t>500 kg LM; 0,9 Kalb je Kuh p.a.; (200 kg Absetzgewicht)</t>
  </si>
  <si>
    <t> 42.</t>
  </si>
  <si>
    <t>Säugezeit</t>
  </si>
  <si>
    <t>700 kg LM; 0,9 Kalb je Kuh p.a.; (230 kg Absetzgewicht)</t>
  </si>
  <si>
    <t> 43.</t>
  </si>
  <si>
    <t>9 Monate</t>
  </si>
  <si>
    <t>700 kg LM; 0,9 Kalb je Kuh p.a.; (340 kg Absetzgewicht)</t>
  </si>
  <si>
    <t>107.</t>
  </si>
  <si>
    <t>Kaninchenhaltung</t>
  </si>
  <si>
    <t>108.</t>
  </si>
  <si>
    <t>Kaninchenaufzucht</t>
  </si>
  <si>
    <t>109.</t>
  </si>
  <si>
    <t>52 aufgezogene Jungtiere/Häsin</t>
  </si>
  <si>
    <t>Aufzucht bis 0,6 kg LM</t>
  </si>
  <si>
    <t>110.</t>
  </si>
  <si>
    <t>p.a.</t>
  </si>
  <si>
    <t>Aufzucht bis 3 kg LM</t>
  </si>
  <si>
    <t>111.</t>
  </si>
  <si>
    <t>Kaninchenmast</t>
  </si>
  <si>
    <t>je Mastplatz und Jahr</t>
  </si>
  <si>
    <t>112.</t>
  </si>
  <si>
    <t>Mast</t>
  </si>
  <si>
    <t>0,6 bis 3 kg LM; 14 kg Zuwachs/Platz</t>
  </si>
  <si>
    <t>113.</t>
  </si>
  <si>
    <t>Gehegewild</t>
  </si>
  <si>
    <t>114.</t>
  </si>
  <si>
    <t>Damtiere</t>
  </si>
  <si>
    <t>Fleischerzeugung; 45 kg Zuwachs je Produktionseinheit</t>
  </si>
  <si>
    <t>(1 Alttier mit 0,85 Kalb)</t>
  </si>
  <si>
    <t>Milchkühe</t>
  </si>
  <si>
    <t>Weidehaltung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</si>
</sst>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16" fillId="0" borderId="0" applyNumberFormat="0" applyFill="0" applyBorder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3" fillId="8" borderId="34" applyNumberFormat="0" applyAlignment="0" applyProtection="0"/>
    <xf numFmtId="0" fontId="24" fillId="9" borderId="35" applyNumberFormat="0" applyAlignment="0" applyProtection="0"/>
    <xf numFmtId="0" fontId="25" fillId="9" borderId="34" applyNumberFormat="0" applyAlignment="0" applyProtection="0"/>
    <xf numFmtId="0" fontId="26" fillId="0" borderId="36" applyNumberFormat="0" applyFill="0" applyAlignment="0" applyProtection="0"/>
    <xf numFmtId="0" fontId="27" fillId="10" borderId="37" applyNumberFormat="0" applyAlignment="0" applyProtection="0"/>
    <xf numFmtId="0" fontId="1" fillId="0" borderId="0" applyNumberFormat="0" applyFill="0" applyBorder="0" applyAlignment="0" applyProtection="0"/>
    <xf numFmtId="0" fontId="15" fillId="11" borderId="38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39" applyNumberFormat="0" applyFill="0" applyAlignment="0" applyProtection="0"/>
    <xf numFmtId="0" fontId="29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29" fillId="35" borderId="0" applyNumberFormat="0" applyBorder="0" applyAlignment="0" applyProtection="0"/>
    <xf numFmtId="0" fontId="22" fillId="7" borderId="0" applyNumberFormat="0" applyFont="0" applyBorder="0" applyAlignment="0" applyProtection="0"/>
    <xf numFmtId="0" fontId="30" fillId="0" borderId="0"/>
    <xf numFmtId="0" fontId="30" fillId="0" borderId="0"/>
  </cellStyleXfs>
  <cellXfs count="141">
    <xf numFmtId="0" fontId="0" fillId="0" borderId="0" xfId="0"/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8" fillId="0" borderId="0" xfId="0" applyFont="1" applyProtection="1"/>
    <xf numFmtId="0" fontId="0" fillId="0" borderId="0" xfId="0" applyProtection="1"/>
    <xf numFmtId="0" fontId="0" fillId="0" borderId="0" xfId="0" applyFill="1" applyProtection="1"/>
    <xf numFmtId="14" fontId="2" fillId="0" borderId="0" xfId="0" applyNumberFormat="1" applyFont="1" applyProtection="1"/>
    <xf numFmtId="0" fontId="5" fillId="0" borderId="0" xfId="0" applyFont="1" applyAlignment="1" applyProtection="1">
      <alignment horizontal="left" vertical="center"/>
    </xf>
    <xf numFmtId="0" fontId="0" fillId="0" borderId="0" xfId="0" applyFill="1" applyBorder="1" applyProtection="1"/>
    <xf numFmtId="1" fontId="0" fillId="0" borderId="0" xfId="0" applyNumberFormat="1" applyFill="1" applyBorder="1" applyProtection="1"/>
    <xf numFmtId="0" fontId="0" fillId="0" borderId="0" xfId="0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 vertical="center"/>
    </xf>
    <xf numFmtId="1" fontId="0" fillId="4" borderId="14" xfId="0" applyNumberFormat="1" applyFill="1" applyBorder="1" applyAlignment="1" applyProtection="1">
      <alignment horizontal="center" vertical="center"/>
    </xf>
    <xf numFmtId="1" fontId="0" fillId="4" borderId="13" xfId="0" applyNumberFormat="1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1" fontId="0" fillId="4" borderId="12" xfId="0" applyNumberForma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right" vertical="top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2" fillId="0" borderId="0" xfId="0" applyFont="1" applyFill="1" applyBorder="1" applyAlignment="1" applyProtection="1">
      <alignment vertical="center"/>
    </xf>
    <xf numFmtId="1" fontId="2" fillId="0" borderId="0" xfId="0" applyNumberFormat="1" applyFont="1" applyFill="1" applyBorder="1" applyProtection="1"/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/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</xf>
    <xf numFmtId="0" fontId="0" fillId="0" borderId="4" xfId="0" applyFont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vertical="top" wrapText="1"/>
    </xf>
    <xf numFmtId="0" fontId="0" fillId="0" borderId="17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right"/>
    </xf>
    <xf numFmtId="14" fontId="0" fillId="0" borderId="0" xfId="0" applyNumberFormat="1" applyFill="1" applyBorder="1" applyAlignment="1" applyProtection="1">
      <alignment horizontal="center"/>
    </xf>
    <xf numFmtId="9" fontId="0" fillId="0" borderId="0" xfId="0" applyNumberFormat="1" applyFill="1" applyBorder="1" applyAlignment="1" applyProtection="1">
      <alignment horizontal="left"/>
    </xf>
    <xf numFmtId="0" fontId="0" fillId="0" borderId="0" xfId="0" applyAlignment="1" applyProtection="1"/>
    <xf numFmtId="1" fontId="0" fillId="4" borderId="11" xfId="0" applyNumberForma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left" vertical="center"/>
    </xf>
    <xf numFmtId="0" fontId="2" fillId="4" borderId="16" xfId="0" applyFont="1" applyFill="1" applyBorder="1" applyAlignment="1" applyProtection="1">
      <alignment horizontal="left" vertical="center"/>
    </xf>
    <xf numFmtId="0" fontId="0" fillId="4" borderId="16" xfId="0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horizontal="left" vertical="center"/>
    </xf>
    <xf numFmtId="0" fontId="2" fillId="4" borderId="19" xfId="0" applyFont="1" applyFill="1" applyBorder="1" applyAlignment="1" applyProtection="1">
      <alignment horizontal="left" vertical="center"/>
    </xf>
    <xf numFmtId="0" fontId="0" fillId="4" borderId="19" xfId="0" applyFill="1" applyBorder="1" applyAlignment="1" applyProtection="1">
      <alignment vertical="center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vertical="center" wrapText="1"/>
    </xf>
    <xf numFmtId="0" fontId="10" fillId="0" borderId="21" xfId="0" applyFont="1" applyBorder="1" applyAlignment="1" applyProtection="1">
      <alignment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vertical="center" wrapText="1"/>
    </xf>
    <xf numFmtId="0" fontId="10" fillId="0" borderId="29" xfId="0" applyFont="1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10" fillId="0" borderId="24" xfId="0" applyFont="1" applyBorder="1" applyAlignment="1" applyProtection="1">
      <alignment vertical="center" wrapText="1"/>
    </xf>
    <xf numFmtId="0" fontId="12" fillId="0" borderId="26" xfId="0" applyFont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 wrapText="1"/>
    </xf>
    <xf numFmtId="0" fontId="12" fillId="0" borderId="21" xfId="0" applyFont="1" applyBorder="1" applyAlignment="1" applyProtection="1">
      <alignment vertical="center" wrapText="1"/>
    </xf>
    <xf numFmtId="0" fontId="10" fillId="0" borderId="27" xfId="0" applyFont="1" applyBorder="1" applyAlignment="1" applyProtection="1">
      <alignment vertical="center" wrapText="1"/>
    </xf>
    <xf numFmtId="0" fontId="10" fillId="0" borderId="23" xfId="0" applyFont="1" applyBorder="1" applyAlignment="1" applyProtection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/>
    </xf>
    <xf numFmtId="0" fontId="10" fillId="0" borderId="22" xfId="0" applyFont="1" applyBorder="1" applyAlignment="1" applyProtection="1">
      <alignment vertical="center" wrapText="1"/>
    </xf>
    <xf numFmtId="0" fontId="10" fillId="0" borderId="40" xfId="0" applyFont="1" applyBorder="1" applyAlignment="1" applyProtection="1">
      <alignment vertical="center" wrapText="1"/>
    </xf>
    <xf numFmtId="0" fontId="33" fillId="4" borderId="28" xfId="0" applyFont="1" applyFill="1" applyBorder="1" applyAlignment="1" applyProtection="1">
      <alignment horizontal="left"/>
    </xf>
    <xf numFmtId="0" fontId="0" fillId="0" borderId="29" xfId="0" applyBorder="1" applyAlignment="1" applyProtection="1"/>
    <xf numFmtId="0" fontId="33" fillId="7" borderId="30" xfId="41" applyFont="1" applyBorder="1" applyAlignment="1" applyProtection="1">
      <alignment horizontal="right"/>
      <protection locked="0"/>
    </xf>
    <xf numFmtId="0" fontId="0" fillId="0" borderId="24" xfId="0" applyBorder="1" applyAlignment="1" applyProtection="1">
      <protection locked="0"/>
    </xf>
    <xf numFmtId="1" fontId="10" fillId="0" borderId="24" xfId="0" applyNumberFormat="1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2" fillId="0" borderId="27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44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9" builtinId="21" customBuiltin="1"/>
    <cellStyle name="Berechnung" xfId="10" builtinId="22" customBuiltin="1"/>
    <cellStyle name="Eingabe" xfId="8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utral 2" xfId="41"/>
    <cellStyle name="Notiz" xfId="14" builtinId="10" customBuiltin="1"/>
    <cellStyle name="Schlecht" xfId="7" builtinId="27" customBuiltin="1"/>
    <cellStyle name="Standard" xfId="0" builtinId="0"/>
    <cellStyle name="Standard 2" xfId="42"/>
    <cellStyle name="Standard 3" xfId="43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4" y="38100"/>
          <a:ext cx="18954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</xdr:colOff>
      <xdr:row>0</xdr:row>
      <xdr:rowOff>38100</xdr:rowOff>
    </xdr:from>
    <xdr:to>
      <xdr:col>12</xdr:col>
      <xdr:colOff>866774</xdr:colOff>
      <xdr:row>2</xdr:row>
      <xdr:rowOff>257175</xdr:rowOff>
    </xdr:to>
    <xdr:pic>
      <xdr:nvPicPr>
        <xdr:cNvPr id="2" name="Grafik 1" descr="W:\Presse\Logo und CD-Landwirtschaftskammer\LK Logo\aktuelle Kammerlogo\Druck_Logo lwk_4cgrneu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309" y="38100"/>
          <a:ext cx="1899285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BreakPreview" zoomScale="85" zoomScaleNormal="80" zoomScaleSheetLayoutView="85" workbookViewId="0">
      <selection activeCell="F9" sqref="F9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8.3000000000000007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18" t="s">
        <v>10</v>
      </c>
      <c r="D7" s="19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22" t="s">
        <v>15</v>
      </c>
      <c r="F8" s="22" t="s">
        <v>12</v>
      </c>
      <c r="G8" s="22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>
        <v>43954</v>
      </c>
      <c r="B9" s="69"/>
      <c r="C9" s="5">
        <v>44078</v>
      </c>
      <c r="D9" s="1" t="s">
        <v>47</v>
      </c>
      <c r="E9" s="2">
        <v>90</v>
      </c>
      <c r="F9" s="2">
        <v>24</v>
      </c>
      <c r="G9" s="78">
        <f t="shared" ref="G9:G20" si="0">C9-A9</f>
        <v>124</v>
      </c>
      <c r="H9" s="79"/>
      <c r="I9" s="45"/>
      <c r="J9" s="70">
        <f>(C9-A9)*(F9/24)</f>
        <v>124</v>
      </c>
      <c r="K9" s="71"/>
      <c r="L9" s="6">
        <f>(E9*J9*(N9*(P9/100)/365))/$B$5</f>
        <v>85.703053309126915</v>
      </c>
      <c r="M9" s="6">
        <f>(E9*J9*(O9/365))/$B$5</f>
        <v>67.781482092754572</v>
      </c>
      <c r="N9" s="46">
        <v>42.3</v>
      </c>
      <c r="O9" s="47">
        <v>18.399999999999999</v>
      </c>
      <c r="P9" s="47">
        <v>55</v>
      </c>
      <c r="Q9" s="120"/>
      <c r="R9" s="139"/>
      <c r="S9" s="139"/>
    </row>
    <row r="10" spans="1:24" ht="20.399999999999999" customHeight="1" thickBot="1" x14ac:dyDescent="0.35">
      <c r="A10" s="68">
        <v>44089</v>
      </c>
      <c r="B10" s="69"/>
      <c r="C10" s="5">
        <v>44125</v>
      </c>
      <c r="D10" s="3" t="s">
        <v>185</v>
      </c>
      <c r="E10" s="7">
        <v>30</v>
      </c>
      <c r="F10" s="7">
        <v>24</v>
      </c>
      <c r="G10" s="78">
        <f>C10-A10</f>
        <v>36</v>
      </c>
      <c r="H10" s="79"/>
      <c r="I10" s="45"/>
      <c r="J10" s="70">
        <f t="shared" ref="J10:J13" si="1">(C10-A10)*(F10/24)</f>
        <v>36</v>
      </c>
      <c r="K10" s="71"/>
      <c r="L10" s="6">
        <f t="shared" ref="L10:L20" si="2">(E10*J10*(N10*(P10/100)/365))/$B$5</f>
        <v>29.446443307476478</v>
      </c>
      <c r="M10" s="6">
        <f t="shared" ref="M10:M19" si="3">(E10*J10*(O10/365))/$B$5</f>
        <v>14.972767783462615</v>
      </c>
      <c r="N10" s="46">
        <v>118</v>
      </c>
      <c r="O10" s="47">
        <v>42</v>
      </c>
      <c r="P10" s="47">
        <v>70</v>
      </c>
      <c r="Q10" s="122"/>
      <c r="R10" s="140"/>
      <c r="S10" s="140"/>
    </row>
    <row r="11" spans="1:24" ht="20.399999999999999" customHeight="1" thickBot="1" x14ac:dyDescent="0.35">
      <c r="A11" s="68">
        <v>43954</v>
      </c>
      <c r="B11" s="69"/>
      <c r="C11" s="5">
        <v>44104</v>
      </c>
      <c r="D11" s="3" t="s">
        <v>78</v>
      </c>
      <c r="E11" s="7">
        <v>50</v>
      </c>
      <c r="F11" s="7">
        <v>24</v>
      </c>
      <c r="G11" s="78">
        <f t="shared" si="0"/>
        <v>150</v>
      </c>
      <c r="H11" s="79"/>
      <c r="I11" s="45"/>
      <c r="J11" s="70">
        <f t="shared" si="1"/>
        <v>150</v>
      </c>
      <c r="K11" s="71"/>
      <c r="L11" s="6">
        <f t="shared" si="2"/>
        <v>27.368377620069321</v>
      </c>
      <c r="M11" s="6">
        <f t="shared" si="3"/>
        <v>15.349067502888264</v>
      </c>
      <c r="N11" s="46">
        <v>20.100000000000001</v>
      </c>
      <c r="O11" s="47">
        <v>6.2</v>
      </c>
      <c r="P11" s="47">
        <v>55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ref="J14:J20" si="4">(C14-A14)*(F14/24)</f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4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4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4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4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4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4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142.5178742366727</v>
      </c>
      <c r="M21" s="30">
        <f>SUM(M9:M20)</f>
        <v>98.103317379105448</v>
      </c>
      <c r="N21" s="27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1182.8983561643836</v>
      </c>
      <c r="M22" s="30">
        <f>M21*B5</f>
        <v>814.25753424657523</v>
      </c>
      <c r="N22" s="27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27"/>
      <c r="E32" s="27"/>
      <c r="F32" s="27"/>
      <c r="G32" s="87"/>
      <c r="H32" s="87"/>
      <c r="I32" s="15"/>
      <c r="J32" s="88"/>
      <c r="K32" s="88"/>
      <c r="L32" s="41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27"/>
    </row>
    <row r="36" spans="1:15" x14ac:dyDescent="0.3">
      <c r="A36" s="15"/>
      <c r="B36" s="15"/>
      <c r="C36" s="15"/>
      <c r="D36" s="15"/>
      <c r="E36" s="15"/>
      <c r="F36" s="15"/>
      <c r="G36" s="15"/>
      <c r="H36" s="27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27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27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27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27"/>
      <c r="F50" s="27"/>
      <c r="G50" s="87"/>
      <c r="H50" s="87"/>
      <c r="I50" s="87"/>
      <c r="J50" s="87"/>
      <c r="K50" s="87"/>
      <c r="L50" s="87"/>
      <c r="M50" s="87"/>
      <c r="N50" s="27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S8:S10"/>
    <mergeCell ref="R8:R10"/>
    <mergeCell ref="S14:S15"/>
    <mergeCell ref="R14:R15"/>
    <mergeCell ref="Q17:Q18"/>
    <mergeCell ref="S17:S18"/>
    <mergeCell ref="Q14:Q15"/>
    <mergeCell ref="Q12:Q13"/>
    <mergeCell ref="R12:R13"/>
    <mergeCell ref="S12:S13"/>
    <mergeCell ref="Q8:Q10"/>
    <mergeCell ref="R7:X7"/>
    <mergeCell ref="J4:K4"/>
    <mergeCell ref="J5:K5"/>
    <mergeCell ref="J22:K22"/>
    <mergeCell ref="J21:K21"/>
    <mergeCell ref="A21:C21"/>
    <mergeCell ref="A22:C22"/>
    <mergeCell ref="A18:B18"/>
    <mergeCell ref="A19:B19"/>
    <mergeCell ref="A20:B20"/>
    <mergeCell ref="G20:I20"/>
    <mergeCell ref="J20:K20"/>
    <mergeCell ref="G14:I14"/>
    <mergeCell ref="J14:K14"/>
    <mergeCell ref="A14:B14"/>
    <mergeCell ref="G15:I15"/>
    <mergeCell ref="J15:K15"/>
    <mergeCell ref="G32:H32"/>
    <mergeCell ref="J32:K32"/>
    <mergeCell ref="I35:M35"/>
    <mergeCell ref="A50:B50"/>
    <mergeCell ref="C50:D50"/>
    <mergeCell ref="G50:I50"/>
    <mergeCell ref="J50:M50"/>
    <mergeCell ref="G31:I31"/>
    <mergeCell ref="J31:M31"/>
    <mergeCell ref="J18:K18"/>
    <mergeCell ref="J19:K19"/>
    <mergeCell ref="A16:B16"/>
    <mergeCell ref="G16:I16"/>
    <mergeCell ref="J16:K16"/>
    <mergeCell ref="A17:B17"/>
    <mergeCell ref="G17:I17"/>
    <mergeCell ref="J17:K17"/>
    <mergeCell ref="G18:I18"/>
    <mergeCell ref="G19:I19"/>
    <mergeCell ref="A23:M24"/>
    <mergeCell ref="A15:B15"/>
    <mergeCell ref="A10:B10"/>
    <mergeCell ref="G10:H10"/>
    <mergeCell ref="J10:K10"/>
    <mergeCell ref="A11:B11"/>
    <mergeCell ref="G11:H11"/>
    <mergeCell ref="J11:K11"/>
    <mergeCell ref="A12:B12"/>
    <mergeCell ref="G12:H12"/>
    <mergeCell ref="J12:K12"/>
    <mergeCell ref="A13:B13"/>
    <mergeCell ref="G13:H13"/>
    <mergeCell ref="J13:K13"/>
    <mergeCell ref="A8:B8"/>
    <mergeCell ref="A9:B9"/>
    <mergeCell ref="J9:K9"/>
    <mergeCell ref="A7:B7"/>
    <mergeCell ref="J7:M7"/>
    <mergeCell ref="J8:K8"/>
    <mergeCell ref="G9:H9"/>
    <mergeCell ref="E7:G7"/>
    <mergeCell ref="B3:C3"/>
    <mergeCell ref="E3:F3"/>
    <mergeCell ref="B4:C4"/>
    <mergeCell ref="E4:F4"/>
    <mergeCell ref="B5:C5"/>
    <mergeCell ref="E5:F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ignoredErrors>
    <ignoredError sqref="G9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6"/>
  <sheetViews>
    <sheetView topLeftCell="A40" workbookViewId="0">
      <selection activeCell="C14" sqref="C14:D14"/>
    </sheetView>
  </sheetViews>
  <sheetFormatPr baseColWidth="10" defaultRowHeight="14.4" x14ac:dyDescent="0.3"/>
  <cols>
    <col min="1" max="1" width="11.5546875" style="11"/>
    <col min="2" max="2" width="17.33203125" style="11" customWidth="1"/>
    <col min="3" max="3" width="35.88671875" style="11" customWidth="1"/>
    <col min="4" max="4" width="53.77734375" style="11" customWidth="1"/>
    <col min="5" max="16384" width="11.5546875" style="11"/>
  </cols>
  <sheetData>
    <row r="1" spans="1:6" ht="16.2" thickBot="1" x14ac:dyDescent="0.35">
      <c r="A1" s="48"/>
      <c r="B1" s="59" t="s">
        <v>25</v>
      </c>
      <c r="C1" s="100" t="s">
        <v>26</v>
      </c>
      <c r="D1" s="101"/>
      <c r="E1" s="100" t="s">
        <v>27</v>
      </c>
      <c r="F1" s="101"/>
    </row>
    <row r="2" spans="1:6" ht="18.600000000000001" thickBot="1" x14ac:dyDescent="0.35">
      <c r="A2" s="58"/>
      <c r="B2" s="60"/>
      <c r="C2" s="102"/>
      <c r="D2" s="103"/>
      <c r="E2" s="49" t="s">
        <v>28</v>
      </c>
      <c r="F2" s="49" t="s">
        <v>29</v>
      </c>
    </row>
    <row r="3" spans="1:6" ht="16.2" thickBot="1" x14ac:dyDescent="0.35">
      <c r="A3" s="58"/>
      <c r="B3" s="49">
        <v>1</v>
      </c>
      <c r="C3" s="49">
        <v>2</v>
      </c>
      <c r="D3" s="49">
        <v>3</v>
      </c>
      <c r="E3" s="49">
        <v>4</v>
      </c>
      <c r="F3" s="49">
        <v>5</v>
      </c>
    </row>
    <row r="4" spans="1:6" ht="16.2" thickBot="1" x14ac:dyDescent="0.35">
      <c r="A4" s="58" t="s">
        <v>84</v>
      </c>
      <c r="B4" s="110" t="s">
        <v>85</v>
      </c>
      <c r="C4" s="111"/>
      <c r="D4" s="112"/>
      <c r="E4" s="49"/>
      <c r="F4" s="49"/>
    </row>
    <row r="5" spans="1:6" ht="16.2" thickBot="1" x14ac:dyDescent="0.35">
      <c r="A5" s="58" t="s">
        <v>86</v>
      </c>
      <c r="B5" s="102" t="s">
        <v>87</v>
      </c>
      <c r="C5" s="129"/>
      <c r="D5" s="103"/>
      <c r="E5" s="100" t="s">
        <v>88</v>
      </c>
      <c r="F5" s="101"/>
    </row>
    <row r="6" spans="1:6" ht="46.8" customHeight="1" thickBot="1" x14ac:dyDescent="0.35">
      <c r="A6" s="58" t="s">
        <v>89</v>
      </c>
      <c r="B6" s="60"/>
      <c r="C6" s="102" t="s">
        <v>90</v>
      </c>
      <c r="D6" s="103"/>
      <c r="E6" s="49">
        <v>16.600000000000001</v>
      </c>
      <c r="F6" s="49">
        <v>6.4</v>
      </c>
    </row>
    <row r="7" spans="1:6" ht="46.8" customHeight="1" thickBot="1" x14ac:dyDescent="0.35">
      <c r="A7" s="58" t="s">
        <v>91</v>
      </c>
      <c r="B7" s="60" t="s">
        <v>92</v>
      </c>
      <c r="C7" s="102" t="s">
        <v>93</v>
      </c>
      <c r="D7" s="103"/>
      <c r="E7" s="100" t="s">
        <v>30</v>
      </c>
      <c r="F7" s="101"/>
    </row>
    <row r="8" spans="1:6" ht="77.400000000000006" customHeight="1" thickBot="1" x14ac:dyDescent="0.35">
      <c r="A8" s="58" t="s">
        <v>94</v>
      </c>
      <c r="B8" s="113"/>
      <c r="C8" s="113" t="s">
        <v>95</v>
      </c>
      <c r="D8" s="60" t="s">
        <v>31</v>
      </c>
      <c r="E8" s="49">
        <v>57</v>
      </c>
      <c r="F8" s="49">
        <v>16.399999999999999</v>
      </c>
    </row>
    <row r="9" spans="1:6" ht="16.2" thickBot="1" x14ac:dyDescent="0.35">
      <c r="A9" s="58" t="s">
        <v>96</v>
      </c>
      <c r="B9" s="130"/>
      <c r="C9" s="114"/>
      <c r="D9" s="60" t="s">
        <v>32</v>
      </c>
      <c r="E9" s="49">
        <v>54</v>
      </c>
      <c r="F9" s="49">
        <v>16</v>
      </c>
    </row>
    <row r="10" spans="1:6" ht="16.2" thickBot="1" x14ac:dyDescent="0.35">
      <c r="A10" s="58" t="s">
        <v>97</v>
      </c>
      <c r="B10" s="130"/>
      <c r="C10" s="113" t="s">
        <v>98</v>
      </c>
      <c r="D10" s="60" t="s">
        <v>99</v>
      </c>
      <c r="E10" s="49">
        <v>48</v>
      </c>
      <c r="F10" s="49">
        <v>15.5</v>
      </c>
    </row>
    <row r="11" spans="1:6" ht="16.2" thickBot="1" x14ac:dyDescent="0.35">
      <c r="A11" s="58" t="s">
        <v>100</v>
      </c>
      <c r="B11" s="114"/>
      <c r="C11" s="114"/>
      <c r="D11" s="60" t="s">
        <v>33</v>
      </c>
      <c r="E11" s="49">
        <v>45</v>
      </c>
      <c r="F11" s="49">
        <v>15</v>
      </c>
    </row>
    <row r="12" spans="1:6" ht="46.8" customHeight="1" thickBot="1" x14ac:dyDescent="0.35">
      <c r="A12" s="58" t="s">
        <v>101</v>
      </c>
      <c r="B12" s="60" t="s">
        <v>102</v>
      </c>
      <c r="C12" s="102" t="s">
        <v>103</v>
      </c>
      <c r="D12" s="103"/>
      <c r="E12" s="100" t="s">
        <v>30</v>
      </c>
      <c r="F12" s="101"/>
    </row>
    <row r="13" spans="1:6" ht="16.2" thickBot="1" x14ac:dyDescent="0.35">
      <c r="A13" s="58" t="s">
        <v>104</v>
      </c>
      <c r="B13" s="113" t="s">
        <v>105</v>
      </c>
      <c r="C13" s="131" t="s">
        <v>106</v>
      </c>
      <c r="D13" s="132"/>
      <c r="E13" s="49"/>
      <c r="F13" s="49"/>
    </row>
    <row r="14" spans="1:6" ht="16.2" thickBot="1" x14ac:dyDescent="0.35">
      <c r="A14" s="58" t="s">
        <v>107</v>
      </c>
      <c r="B14" s="130"/>
      <c r="C14" s="133">
        <v>8000</v>
      </c>
      <c r="D14" s="134"/>
      <c r="E14" s="135">
        <f xml:space="preserve"> 0.00725*C14 + 70.667</f>
        <v>128.667</v>
      </c>
      <c r="F14" s="135">
        <f xml:space="preserve"> 0.00275*C14 + 20</f>
        <v>42</v>
      </c>
    </row>
    <row r="15" spans="1:6" ht="16.2" thickBot="1" x14ac:dyDescent="0.35">
      <c r="A15" s="58" t="s">
        <v>108</v>
      </c>
      <c r="B15" s="130"/>
      <c r="C15" s="131" t="s">
        <v>109</v>
      </c>
      <c r="D15" s="132"/>
      <c r="E15" s="135"/>
      <c r="F15" s="136"/>
    </row>
    <row r="16" spans="1:6" ht="16.2" thickBot="1" x14ac:dyDescent="0.35">
      <c r="A16" s="58" t="s">
        <v>110</v>
      </c>
      <c r="B16" s="130"/>
      <c r="C16" s="133">
        <v>8000</v>
      </c>
      <c r="D16" s="134"/>
      <c r="E16" s="135">
        <f xml:space="preserve"> 0.00835*C16 + 58.1</f>
        <v>124.9</v>
      </c>
      <c r="F16" s="135">
        <f xml:space="preserve"> 0.00295*C16 + 19.2</f>
        <v>42.8</v>
      </c>
    </row>
    <row r="17" spans="1:6" ht="16.2" thickBot="1" x14ac:dyDescent="0.35">
      <c r="A17" s="58" t="s">
        <v>111</v>
      </c>
      <c r="B17" s="130"/>
      <c r="C17" s="131" t="s">
        <v>112</v>
      </c>
      <c r="D17" s="132"/>
      <c r="E17" s="137"/>
      <c r="F17" s="136"/>
    </row>
    <row r="18" spans="1:6" ht="16.2" thickBot="1" x14ac:dyDescent="0.35">
      <c r="A18" s="58" t="s">
        <v>113</v>
      </c>
      <c r="B18" s="130"/>
      <c r="C18" s="133">
        <v>8000</v>
      </c>
      <c r="D18" s="134"/>
      <c r="E18" s="135">
        <f xml:space="preserve"> 0.00835*C18 + 51.6</f>
        <v>118.4</v>
      </c>
      <c r="F18" s="135">
        <f xml:space="preserve"> 0.0025*C18 + 22</f>
        <v>42</v>
      </c>
    </row>
    <row r="19" spans="1:6" ht="16.2" thickBot="1" x14ac:dyDescent="0.35">
      <c r="A19" s="58" t="s">
        <v>114</v>
      </c>
      <c r="B19" s="130"/>
      <c r="C19" s="131" t="s">
        <v>115</v>
      </c>
      <c r="D19" s="132"/>
      <c r="E19" s="136"/>
      <c r="F19" s="136"/>
    </row>
    <row r="20" spans="1:6" ht="16.2" thickBot="1" x14ac:dyDescent="0.35">
      <c r="A20" s="58" t="s">
        <v>116</v>
      </c>
      <c r="B20" s="130"/>
      <c r="C20" s="133">
        <v>8000</v>
      </c>
      <c r="D20" s="134"/>
      <c r="E20" s="135">
        <f xml:space="preserve"> 0.0087*C20 + 46.7</f>
        <v>116.3</v>
      </c>
      <c r="F20" s="135">
        <f xml:space="preserve"> 0.00265*C20 + 20.4</f>
        <v>41.599999999999994</v>
      </c>
    </row>
    <row r="21" spans="1:6" ht="16.2" thickBot="1" x14ac:dyDescent="0.35">
      <c r="A21" s="58" t="s">
        <v>117</v>
      </c>
      <c r="B21" s="113" t="s">
        <v>118</v>
      </c>
      <c r="C21" s="131" t="s">
        <v>119</v>
      </c>
      <c r="D21" s="132"/>
      <c r="E21" s="136"/>
      <c r="F21" s="136"/>
    </row>
    <row r="22" spans="1:6" ht="16.2" thickBot="1" x14ac:dyDescent="0.35">
      <c r="A22" s="58" t="s">
        <v>120</v>
      </c>
      <c r="B22" s="130"/>
      <c r="C22" s="133">
        <v>5000</v>
      </c>
      <c r="D22" s="134"/>
      <c r="E22" s="135">
        <f xml:space="preserve"> 0.00875*C22 + 31.41667</f>
        <v>75.166670000000011</v>
      </c>
      <c r="F22" s="135">
        <f xml:space="preserve"> 0.00375*C22 + 7.75</f>
        <v>26.5</v>
      </c>
    </row>
    <row r="23" spans="1:6" ht="16.2" thickBot="1" x14ac:dyDescent="0.35">
      <c r="A23" s="58" t="s">
        <v>121</v>
      </c>
      <c r="B23" s="110" t="s">
        <v>122</v>
      </c>
      <c r="C23" s="111"/>
      <c r="D23" s="112"/>
      <c r="E23" s="49"/>
      <c r="F23" s="49"/>
    </row>
    <row r="24" spans="1:6" ht="16.2" thickBot="1" x14ac:dyDescent="0.35">
      <c r="A24" s="58" t="s">
        <v>123</v>
      </c>
      <c r="B24" s="102" t="s">
        <v>124</v>
      </c>
      <c r="C24" s="129"/>
      <c r="D24" s="103"/>
      <c r="E24" s="100" t="s">
        <v>88</v>
      </c>
      <c r="F24" s="101"/>
    </row>
    <row r="25" spans="1:6" ht="31.8" thickBot="1" x14ac:dyDescent="0.35">
      <c r="A25" s="58" t="s">
        <v>125</v>
      </c>
      <c r="B25" s="60" t="s">
        <v>126</v>
      </c>
      <c r="C25" s="102" t="s">
        <v>127</v>
      </c>
      <c r="D25" s="103"/>
      <c r="E25" s="49">
        <v>31</v>
      </c>
      <c r="F25" s="49">
        <v>12.7</v>
      </c>
    </row>
    <row r="26" spans="1:6" ht="16.2" thickBot="1" x14ac:dyDescent="0.35">
      <c r="A26" s="58" t="s">
        <v>128</v>
      </c>
      <c r="B26" s="113" t="s">
        <v>129</v>
      </c>
      <c r="C26" s="60" t="s">
        <v>130</v>
      </c>
      <c r="D26" s="60" t="s">
        <v>131</v>
      </c>
      <c r="E26" s="49">
        <v>13</v>
      </c>
      <c r="F26" s="49">
        <v>6.5</v>
      </c>
    </row>
    <row r="27" spans="1:6" ht="16.2" thickBot="1" x14ac:dyDescent="0.35">
      <c r="A27" s="58" t="s">
        <v>132</v>
      </c>
      <c r="B27" s="114"/>
      <c r="C27" s="60" t="s">
        <v>133</v>
      </c>
      <c r="D27" s="60" t="s">
        <v>134</v>
      </c>
      <c r="E27" s="49">
        <v>15.9</v>
      </c>
      <c r="F27" s="49">
        <v>7.3</v>
      </c>
    </row>
    <row r="28" spans="1:6" ht="16.2" thickBot="1" x14ac:dyDescent="0.35">
      <c r="A28" s="58" t="s">
        <v>135</v>
      </c>
      <c r="B28" s="113" t="s">
        <v>136</v>
      </c>
      <c r="C28" s="113" t="s">
        <v>137</v>
      </c>
      <c r="D28" s="60" t="s">
        <v>138</v>
      </c>
      <c r="E28" s="49">
        <v>15.7</v>
      </c>
      <c r="F28" s="49">
        <v>5.4</v>
      </c>
    </row>
    <row r="29" spans="1:6" ht="16.2" thickBot="1" x14ac:dyDescent="0.35">
      <c r="A29" s="58" t="s">
        <v>139</v>
      </c>
      <c r="B29" s="114"/>
      <c r="C29" s="114"/>
      <c r="D29" s="60" t="s">
        <v>140</v>
      </c>
      <c r="E29" s="49">
        <v>14.6</v>
      </c>
      <c r="F29" s="49">
        <v>4.5</v>
      </c>
    </row>
    <row r="30" spans="1:6" ht="16.2" thickBot="1" x14ac:dyDescent="0.35">
      <c r="A30" s="58" t="s">
        <v>141</v>
      </c>
      <c r="B30" s="102" t="s">
        <v>142</v>
      </c>
      <c r="C30" s="129"/>
      <c r="D30" s="103"/>
      <c r="E30" s="100" t="s">
        <v>30</v>
      </c>
      <c r="F30" s="101"/>
    </row>
    <row r="31" spans="1:6" ht="16.2" thickBot="1" x14ac:dyDescent="0.35">
      <c r="A31" s="58" t="s">
        <v>143</v>
      </c>
      <c r="B31" s="113"/>
      <c r="C31" s="60" t="s">
        <v>144</v>
      </c>
      <c r="D31" s="60" t="s">
        <v>145</v>
      </c>
      <c r="E31" s="49">
        <v>36.6</v>
      </c>
      <c r="F31" s="49">
        <v>14.2</v>
      </c>
    </row>
    <row r="32" spans="1:6" ht="16.2" thickBot="1" x14ac:dyDescent="0.35">
      <c r="A32" s="58" t="s">
        <v>146</v>
      </c>
      <c r="B32" s="130"/>
      <c r="C32" s="113" t="s">
        <v>147</v>
      </c>
      <c r="D32" s="60" t="s">
        <v>145</v>
      </c>
      <c r="E32" s="49">
        <v>39.1</v>
      </c>
      <c r="F32" s="49">
        <v>14.3</v>
      </c>
    </row>
    <row r="33" spans="1:6" ht="16.2" thickBot="1" x14ac:dyDescent="0.35">
      <c r="A33" s="58" t="s">
        <v>148</v>
      </c>
      <c r="B33" s="130"/>
      <c r="C33" s="130"/>
      <c r="D33" s="60" t="s">
        <v>149</v>
      </c>
      <c r="E33" s="49">
        <v>40.700000000000003</v>
      </c>
      <c r="F33" s="49">
        <v>14.7</v>
      </c>
    </row>
    <row r="34" spans="1:6" ht="16.2" thickBot="1" x14ac:dyDescent="0.35">
      <c r="A34" s="58" t="s">
        <v>150</v>
      </c>
      <c r="B34" s="114"/>
      <c r="C34" s="114"/>
      <c r="D34" s="60" t="s">
        <v>151</v>
      </c>
      <c r="E34" s="49">
        <v>41.3</v>
      </c>
      <c r="F34" s="49">
        <v>14.8</v>
      </c>
    </row>
    <row r="35" spans="1:6" ht="16.2" thickBot="1" x14ac:dyDescent="0.35">
      <c r="A35" s="58" t="s">
        <v>152</v>
      </c>
      <c r="B35" s="110" t="s">
        <v>153</v>
      </c>
      <c r="C35" s="111"/>
      <c r="D35" s="112"/>
      <c r="E35" s="100" t="s">
        <v>30</v>
      </c>
      <c r="F35" s="101"/>
    </row>
    <row r="36" spans="1:6" ht="46.8" customHeight="1" thickBot="1" x14ac:dyDescent="0.35">
      <c r="A36" s="58" t="s">
        <v>154</v>
      </c>
      <c r="B36" s="50" t="s">
        <v>155</v>
      </c>
      <c r="C36" s="102" t="s">
        <v>156</v>
      </c>
      <c r="D36" s="103"/>
      <c r="E36" s="49">
        <v>88</v>
      </c>
      <c r="F36" s="49">
        <v>26</v>
      </c>
    </row>
    <row r="37" spans="1:6" ht="46.8" customHeight="1" thickBot="1" x14ac:dyDescent="0.35">
      <c r="A37" s="58" t="s">
        <v>157</v>
      </c>
      <c r="B37" s="60" t="s">
        <v>158</v>
      </c>
      <c r="C37" s="102" t="s">
        <v>159</v>
      </c>
      <c r="D37" s="103"/>
      <c r="E37" s="49">
        <v>105</v>
      </c>
      <c r="F37" s="49">
        <v>31</v>
      </c>
    </row>
    <row r="38" spans="1:6" ht="30.6" customHeight="1" x14ac:dyDescent="0.3">
      <c r="A38" s="104" t="s">
        <v>160</v>
      </c>
      <c r="B38" s="50" t="s">
        <v>161</v>
      </c>
      <c r="C38" s="106" t="s">
        <v>162</v>
      </c>
      <c r="D38" s="107"/>
      <c r="E38" s="104">
        <v>114</v>
      </c>
      <c r="F38" s="104">
        <v>33</v>
      </c>
    </row>
    <row r="39" spans="1:6" ht="16.2" thickBot="1" x14ac:dyDescent="0.35">
      <c r="A39" s="105"/>
      <c r="B39" s="60" t="s">
        <v>158</v>
      </c>
      <c r="C39" s="108"/>
      <c r="D39" s="109"/>
      <c r="E39" s="105"/>
      <c r="F39" s="105"/>
    </row>
    <row r="40" spans="1:6" ht="16.2" thickBot="1" x14ac:dyDescent="0.35">
      <c r="A40" s="58" t="s">
        <v>34</v>
      </c>
      <c r="B40" s="110" t="s">
        <v>35</v>
      </c>
      <c r="C40" s="111"/>
      <c r="D40" s="112"/>
      <c r="E40" s="100"/>
      <c r="F40" s="101"/>
    </row>
    <row r="41" spans="1:6" ht="16.2" thickBot="1" x14ac:dyDescent="0.35">
      <c r="A41" s="58" t="s">
        <v>36</v>
      </c>
      <c r="B41" s="50" t="s">
        <v>37</v>
      </c>
      <c r="C41" s="102" t="s">
        <v>33</v>
      </c>
      <c r="D41" s="103"/>
      <c r="E41" s="49">
        <v>51.1</v>
      </c>
      <c r="F41" s="49">
        <v>23.4</v>
      </c>
    </row>
    <row r="42" spans="1:6" ht="16.2" thickBot="1" x14ac:dyDescent="0.35">
      <c r="A42" s="58" t="s">
        <v>39</v>
      </c>
      <c r="B42" s="60" t="s">
        <v>38</v>
      </c>
      <c r="C42" s="102" t="s">
        <v>40</v>
      </c>
      <c r="D42" s="103"/>
      <c r="E42" s="49">
        <v>53.6</v>
      </c>
      <c r="F42" s="49">
        <v>23.4</v>
      </c>
    </row>
    <row r="43" spans="1:6" ht="15.6" x14ac:dyDescent="0.3">
      <c r="A43" s="104" t="s">
        <v>41</v>
      </c>
      <c r="B43" s="50" t="s">
        <v>42</v>
      </c>
      <c r="C43" s="106" t="s">
        <v>33</v>
      </c>
      <c r="D43" s="107"/>
      <c r="E43" s="104">
        <v>34.9</v>
      </c>
      <c r="F43" s="104">
        <v>16.5</v>
      </c>
    </row>
    <row r="44" spans="1:6" ht="16.2" thickBot="1" x14ac:dyDescent="0.35">
      <c r="A44" s="105"/>
      <c r="B44" s="50" t="s">
        <v>43</v>
      </c>
      <c r="C44" s="108"/>
      <c r="D44" s="109"/>
      <c r="E44" s="105"/>
      <c r="F44" s="105"/>
    </row>
    <row r="45" spans="1:6" ht="16.2" thickBot="1" x14ac:dyDescent="0.35">
      <c r="A45" s="58" t="s">
        <v>45</v>
      </c>
      <c r="B45" s="60" t="s">
        <v>44</v>
      </c>
      <c r="C45" s="102" t="s">
        <v>40</v>
      </c>
      <c r="D45" s="103"/>
      <c r="E45" s="49">
        <v>33.4</v>
      </c>
      <c r="F45" s="49">
        <v>15.3</v>
      </c>
    </row>
    <row r="46" spans="1:6" ht="46.8" customHeight="1" thickBot="1" x14ac:dyDescent="0.35">
      <c r="A46" s="58" t="s">
        <v>46</v>
      </c>
      <c r="B46" s="113" t="s">
        <v>47</v>
      </c>
      <c r="C46" s="102" t="s">
        <v>48</v>
      </c>
      <c r="D46" s="103"/>
      <c r="E46" s="49">
        <v>63.5</v>
      </c>
      <c r="F46" s="49">
        <v>28</v>
      </c>
    </row>
    <row r="47" spans="1:6" ht="46.8" customHeight="1" thickBot="1" x14ac:dyDescent="0.35">
      <c r="A47" s="58" t="s">
        <v>49</v>
      </c>
      <c r="B47" s="114"/>
      <c r="C47" s="102" t="s">
        <v>50</v>
      </c>
      <c r="D47" s="103"/>
      <c r="E47" s="49">
        <v>42.3</v>
      </c>
      <c r="F47" s="49">
        <v>18.399999999999999</v>
      </c>
    </row>
    <row r="48" spans="1:6" ht="62.4" customHeight="1" thickBot="1" x14ac:dyDescent="0.35">
      <c r="A48" s="58" t="s">
        <v>51</v>
      </c>
      <c r="B48" s="113" t="s">
        <v>52</v>
      </c>
      <c r="C48" s="102" t="s">
        <v>53</v>
      </c>
      <c r="D48" s="103"/>
      <c r="E48" s="49">
        <v>44.5</v>
      </c>
      <c r="F48" s="49">
        <v>18.899999999999999</v>
      </c>
    </row>
    <row r="49" spans="1:6" ht="46.8" customHeight="1" thickBot="1" x14ac:dyDescent="0.35">
      <c r="A49" s="58" t="s">
        <v>54</v>
      </c>
      <c r="B49" s="114"/>
      <c r="C49" s="102" t="s">
        <v>55</v>
      </c>
      <c r="D49" s="103"/>
      <c r="E49" s="49">
        <v>31.6</v>
      </c>
      <c r="F49" s="49">
        <v>13.5</v>
      </c>
    </row>
    <row r="50" spans="1:6" ht="16.2" thickBot="1" x14ac:dyDescent="0.35">
      <c r="A50" s="58" t="s">
        <v>56</v>
      </c>
      <c r="B50" s="110" t="s">
        <v>57</v>
      </c>
      <c r="C50" s="111"/>
      <c r="D50" s="112"/>
      <c r="E50" s="100"/>
      <c r="F50" s="101"/>
    </row>
    <row r="51" spans="1:6" ht="15.6" x14ac:dyDescent="0.3">
      <c r="A51" s="104" t="s">
        <v>58</v>
      </c>
      <c r="B51" s="50" t="s">
        <v>59</v>
      </c>
      <c r="C51" s="50" t="s">
        <v>61</v>
      </c>
      <c r="D51" s="113" t="s">
        <v>31</v>
      </c>
      <c r="E51" s="104">
        <v>20.100000000000001</v>
      </c>
      <c r="F51" s="104">
        <v>6.2</v>
      </c>
    </row>
    <row r="52" spans="1:6" ht="16.2" thickBot="1" x14ac:dyDescent="0.35">
      <c r="A52" s="105"/>
      <c r="B52" s="50" t="s">
        <v>60</v>
      </c>
      <c r="C52" s="60" t="s">
        <v>62</v>
      </c>
      <c r="D52" s="114"/>
      <c r="E52" s="105"/>
      <c r="F52" s="105"/>
    </row>
    <row r="53" spans="1:6" ht="15.6" x14ac:dyDescent="0.3">
      <c r="A53" s="104" t="s">
        <v>63</v>
      </c>
      <c r="B53" s="51"/>
      <c r="C53" s="50" t="s">
        <v>64</v>
      </c>
      <c r="D53" s="113" t="s">
        <v>32</v>
      </c>
      <c r="E53" s="104">
        <v>17.600000000000001</v>
      </c>
      <c r="F53" s="104">
        <v>5</v>
      </c>
    </row>
    <row r="54" spans="1:6" ht="16.2" thickBot="1" x14ac:dyDescent="0.35">
      <c r="A54" s="105"/>
      <c r="B54" s="52"/>
      <c r="C54" s="60" t="s">
        <v>62</v>
      </c>
      <c r="D54" s="114"/>
      <c r="E54" s="105"/>
      <c r="F54" s="105"/>
    </row>
    <row r="55" spans="1:6" ht="16.2" thickBot="1" x14ac:dyDescent="0.35">
      <c r="A55" s="58" t="s">
        <v>65</v>
      </c>
      <c r="B55" s="110" t="s">
        <v>66</v>
      </c>
      <c r="C55" s="111"/>
      <c r="D55" s="112"/>
      <c r="E55" s="100" t="s">
        <v>30</v>
      </c>
      <c r="F55" s="101"/>
    </row>
    <row r="56" spans="1:6" ht="31.2" customHeight="1" x14ac:dyDescent="0.3">
      <c r="A56" s="104" t="s">
        <v>67</v>
      </c>
      <c r="B56" s="50" t="s">
        <v>68</v>
      </c>
      <c r="C56" s="106" t="s">
        <v>69</v>
      </c>
      <c r="D56" s="107"/>
      <c r="E56" s="104">
        <v>15.2</v>
      </c>
      <c r="F56" s="104">
        <v>5.7</v>
      </c>
    </row>
    <row r="57" spans="1:6" ht="16.2" thickBot="1" x14ac:dyDescent="0.35">
      <c r="A57" s="105"/>
      <c r="B57" s="60" t="s">
        <v>60</v>
      </c>
      <c r="C57" s="108" t="s">
        <v>70</v>
      </c>
      <c r="D57" s="109"/>
      <c r="E57" s="105"/>
      <c r="F57" s="105"/>
    </row>
    <row r="58" spans="1:6" ht="16.2" thickBot="1" x14ac:dyDescent="0.35">
      <c r="A58" s="58" t="s">
        <v>163</v>
      </c>
      <c r="B58" s="110" t="s">
        <v>164</v>
      </c>
      <c r="C58" s="111"/>
      <c r="D58" s="112"/>
      <c r="E58" s="49"/>
      <c r="F58" s="49"/>
    </row>
    <row r="59" spans="1:6" ht="16.2" thickBot="1" x14ac:dyDescent="0.35">
      <c r="A59" s="58" t="s">
        <v>165</v>
      </c>
      <c r="B59" s="102" t="s">
        <v>166</v>
      </c>
      <c r="C59" s="129"/>
      <c r="D59" s="103"/>
      <c r="E59" s="100" t="s">
        <v>30</v>
      </c>
      <c r="F59" s="101"/>
    </row>
    <row r="60" spans="1:6" ht="31.8" thickBot="1" x14ac:dyDescent="0.35">
      <c r="A60" s="58" t="s">
        <v>167</v>
      </c>
      <c r="B60" s="50" t="s">
        <v>168</v>
      </c>
      <c r="C60" s="102" t="s">
        <v>169</v>
      </c>
      <c r="D60" s="103"/>
      <c r="E60" s="49">
        <v>2.6</v>
      </c>
      <c r="F60" s="49">
        <v>1.5</v>
      </c>
    </row>
    <row r="61" spans="1:6" ht="16.2" thickBot="1" x14ac:dyDescent="0.35">
      <c r="A61" s="58" t="s">
        <v>170</v>
      </c>
      <c r="B61" s="60" t="s">
        <v>171</v>
      </c>
      <c r="C61" s="102" t="s">
        <v>172</v>
      </c>
      <c r="D61" s="103"/>
      <c r="E61" s="49">
        <v>9.6999999999999993</v>
      </c>
      <c r="F61" s="49">
        <v>5.4</v>
      </c>
    </row>
    <row r="62" spans="1:6" ht="16.2" thickBot="1" x14ac:dyDescent="0.35">
      <c r="A62" s="58" t="s">
        <v>173</v>
      </c>
      <c r="B62" s="102" t="s">
        <v>174</v>
      </c>
      <c r="C62" s="129"/>
      <c r="D62" s="103"/>
      <c r="E62" s="100" t="s">
        <v>175</v>
      </c>
      <c r="F62" s="101"/>
    </row>
    <row r="63" spans="1:6" ht="31.2" customHeight="1" thickBot="1" x14ac:dyDescent="0.35">
      <c r="A63" s="58" t="s">
        <v>176</v>
      </c>
      <c r="B63" s="60" t="s">
        <v>177</v>
      </c>
      <c r="C63" s="102" t="s">
        <v>178</v>
      </c>
      <c r="D63" s="103"/>
      <c r="E63" s="49">
        <v>0.7</v>
      </c>
      <c r="F63" s="49">
        <v>0.4</v>
      </c>
    </row>
    <row r="64" spans="1:6" ht="16.2" thickBot="1" x14ac:dyDescent="0.35">
      <c r="A64" s="58" t="s">
        <v>179</v>
      </c>
      <c r="B64" s="110" t="s">
        <v>180</v>
      </c>
      <c r="C64" s="111"/>
      <c r="D64" s="112"/>
      <c r="E64" s="100" t="s">
        <v>30</v>
      </c>
      <c r="F64" s="101"/>
    </row>
    <row r="65" spans="1:6" ht="46.8" customHeight="1" x14ac:dyDescent="0.3">
      <c r="A65" s="104" t="s">
        <v>181</v>
      </c>
      <c r="B65" s="113" t="s">
        <v>182</v>
      </c>
      <c r="C65" s="106" t="s">
        <v>183</v>
      </c>
      <c r="D65" s="107"/>
      <c r="E65" s="104">
        <v>21.6</v>
      </c>
      <c r="F65" s="104">
        <v>6.2</v>
      </c>
    </row>
    <row r="66" spans="1:6" ht="16.2" thickBot="1" x14ac:dyDescent="0.35">
      <c r="A66" s="105"/>
      <c r="B66" s="114"/>
      <c r="C66" s="108" t="s">
        <v>184</v>
      </c>
      <c r="D66" s="109"/>
      <c r="E66" s="105"/>
      <c r="F66" s="105"/>
    </row>
  </sheetData>
  <sheetProtection password="E96F" sheet="1" objects="1" scenarios="1" selectLockedCells="1"/>
  <mergeCells count="93">
    <mergeCell ref="C63:D63"/>
    <mergeCell ref="B64:D64"/>
    <mergeCell ref="E64:F64"/>
    <mergeCell ref="A65:A66"/>
    <mergeCell ref="B65:B66"/>
    <mergeCell ref="C65:D65"/>
    <mergeCell ref="E65:E66"/>
    <mergeCell ref="F65:F66"/>
    <mergeCell ref="C66:D66"/>
    <mergeCell ref="B59:D59"/>
    <mergeCell ref="E59:F59"/>
    <mergeCell ref="C60:D60"/>
    <mergeCell ref="C61:D61"/>
    <mergeCell ref="B62:D62"/>
    <mergeCell ref="E62:F62"/>
    <mergeCell ref="A56:A57"/>
    <mergeCell ref="C56:D56"/>
    <mergeCell ref="E56:E57"/>
    <mergeCell ref="F56:F57"/>
    <mergeCell ref="C57:D57"/>
    <mergeCell ref="B58:D58"/>
    <mergeCell ref="A53:A54"/>
    <mergeCell ref="D53:D54"/>
    <mergeCell ref="E53:E54"/>
    <mergeCell ref="F53:F54"/>
    <mergeCell ref="B55:D55"/>
    <mergeCell ref="E55:F55"/>
    <mergeCell ref="B50:D50"/>
    <mergeCell ref="E50:F50"/>
    <mergeCell ref="A51:A52"/>
    <mergeCell ref="D51:D52"/>
    <mergeCell ref="E51:E52"/>
    <mergeCell ref="F51:F52"/>
    <mergeCell ref="C45:D45"/>
    <mergeCell ref="B46:B47"/>
    <mergeCell ref="C46:D46"/>
    <mergeCell ref="C47:D47"/>
    <mergeCell ref="B48:B49"/>
    <mergeCell ref="C48:D48"/>
    <mergeCell ref="C49:D49"/>
    <mergeCell ref="C41:D41"/>
    <mergeCell ref="C42:D42"/>
    <mergeCell ref="A43:A44"/>
    <mergeCell ref="C43:D44"/>
    <mergeCell ref="E43:E44"/>
    <mergeCell ref="F43:F44"/>
    <mergeCell ref="A38:A39"/>
    <mergeCell ref="C38:D39"/>
    <mergeCell ref="E38:E39"/>
    <mergeCell ref="F38:F39"/>
    <mergeCell ref="B40:D40"/>
    <mergeCell ref="E40:F40"/>
    <mergeCell ref="B31:B34"/>
    <mergeCell ref="C32:C34"/>
    <mergeCell ref="B35:D35"/>
    <mergeCell ref="E35:F35"/>
    <mergeCell ref="C36:D36"/>
    <mergeCell ref="C37:D37"/>
    <mergeCell ref="E24:F24"/>
    <mergeCell ref="C25:D25"/>
    <mergeCell ref="B26:B27"/>
    <mergeCell ref="B28:B29"/>
    <mergeCell ref="C28:C29"/>
    <mergeCell ref="B30:D30"/>
    <mergeCell ref="E30:F30"/>
    <mergeCell ref="C20:D20"/>
    <mergeCell ref="B21:B22"/>
    <mergeCell ref="C21:D21"/>
    <mergeCell ref="C22:D22"/>
    <mergeCell ref="B23:D23"/>
    <mergeCell ref="B24:D24"/>
    <mergeCell ref="C12:D12"/>
    <mergeCell ref="E12:F12"/>
    <mergeCell ref="B13:B20"/>
    <mergeCell ref="C13:D13"/>
    <mergeCell ref="C14:D14"/>
    <mergeCell ref="C15:D15"/>
    <mergeCell ref="C16:D16"/>
    <mergeCell ref="C17:D17"/>
    <mergeCell ref="C18:D18"/>
    <mergeCell ref="C19:D19"/>
    <mergeCell ref="C6:D6"/>
    <mergeCell ref="C7:D7"/>
    <mergeCell ref="E7:F7"/>
    <mergeCell ref="B8:B11"/>
    <mergeCell ref="C8:C9"/>
    <mergeCell ref="C10:C11"/>
    <mergeCell ref="C1:D1"/>
    <mergeCell ref="E1:F1"/>
    <mergeCell ref="C2:D2"/>
    <mergeCell ref="B4:D4"/>
    <mergeCell ref="B5:D5"/>
    <mergeCell ref="E5:F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80" zoomScaleSheetLayoutView="85" workbookViewId="0">
      <selection activeCell="P16" sqref="P16"/>
    </sheetView>
  </sheetViews>
  <sheetFormatPr baseColWidth="10" defaultRowHeight="14.4" x14ac:dyDescent="0.3"/>
  <cols>
    <col min="1" max="1" width="16.6640625" style="11" customWidth="1"/>
    <col min="2" max="2" width="6.5546875" style="11" customWidth="1"/>
    <col min="3" max="3" width="21.33203125" style="11" customWidth="1"/>
    <col min="4" max="4" width="13.6640625" style="11" customWidth="1"/>
    <col min="5" max="5" width="14.6640625" style="11" customWidth="1"/>
    <col min="6" max="7" width="14.109375" style="11" customWidth="1"/>
    <col min="8" max="8" width="8.6640625" style="11" hidden="1" customWidth="1"/>
    <col min="9" max="9" width="13.88671875" style="11" hidden="1" customWidth="1"/>
    <col min="10" max="10" width="8.88671875" style="11" customWidth="1"/>
    <col min="11" max="11" width="3.6640625" style="11" customWidth="1"/>
    <col min="12" max="12" width="15.33203125" style="11" customWidth="1"/>
    <col min="13" max="13" width="13.109375" style="11" customWidth="1"/>
    <col min="14" max="14" width="21.88671875" style="12" customWidth="1"/>
    <col min="15" max="15" width="11.5546875" style="11"/>
    <col min="16" max="16" width="27" style="11" customWidth="1"/>
    <col min="17" max="17" width="11.5546875" style="11"/>
    <col min="18" max="18" width="14.21875" style="11" customWidth="1"/>
    <col min="19" max="19" width="14.77734375" style="11" customWidth="1"/>
    <col min="20" max="20" width="19.21875" style="11" customWidth="1"/>
    <col min="21" max="16384" width="11.5546875" style="11"/>
  </cols>
  <sheetData>
    <row r="1" spans="1:24" ht="18" x14ac:dyDescent="0.35">
      <c r="A1" s="9" t="s">
        <v>72</v>
      </c>
      <c r="B1" s="10"/>
      <c r="C1" s="10"/>
      <c r="D1" s="10"/>
      <c r="E1" s="10"/>
      <c r="F1" s="10"/>
      <c r="G1" s="10"/>
    </row>
    <row r="2" spans="1:24" x14ac:dyDescent="0.3">
      <c r="A2" s="13" t="s">
        <v>22</v>
      </c>
    </row>
    <row r="3" spans="1:24" ht="22.95" customHeight="1" x14ac:dyDescent="0.3">
      <c r="A3" s="14" t="s">
        <v>0</v>
      </c>
      <c r="B3" s="61" t="s">
        <v>5</v>
      </c>
      <c r="C3" s="62"/>
      <c r="D3" s="14" t="s">
        <v>3</v>
      </c>
      <c r="E3" s="61" t="s">
        <v>8</v>
      </c>
      <c r="F3" s="62"/>
      <c r="H3" s="15"/>
      <c r="I3" s="15"/>
      <c r="J3" s="15"/>
      <c r="K3" s="15"/>
      <c r="L3" s="15"/>
      <c r="M3" s="15"/>
      <c r="N3" s="15"/>
    </row>
    <row r="4" spans="1:24" ht="21" customHeight="1" x14ac:dyDescent="0.3">
      <c r="A4" s="14" t="s">
        <v>2</v>
      </c>
      <c r="B4" s="61" t="s">
        <v>6</v>
      </c>
      <c r="C4" s="62"/>
      <c r="D4" s="14" t="s">
        <v>1</v>
      </c>
      <c r="E4" s="63">
        <v>2020</v>
      </c>
      <c r="F4" s="64"/>
      <c r="H4" s="15"/>
      <c r="I4" s="15"/>
      <c r="J4" s="90"/>
      <c r="K4" s="91"/>
      <c r="L4" s="16"/>
      <c r="M4" s="15"/>
    </row>
    <row r="5" spans="1:24" ht="22.2" customHeight="1" x14ac:dyDescent="0.3">
      <c r="A5" s="14" t="s">
        <v>7</v>
      </c>
      <c r="B5" s="61">
        <v>1</v>
      </c>
      <c r="C5" s="62"/>
      <c r="D5" s="17"/>
      <c r="E5" s="65"/>
      <c r="F5" s="65"/>
      <c r="H5" s="15"/>
      <c r="I5" s="15"/>
      <c r="J5" s="90"/>
      <c r="K5" s="91"/>
      <c r="L5" s="16"/>
      <c r="M5" s="15"/>
      <c r="N5" s="15"/>
    </row>
    <row r="6" spans="1:24" ht="15" thickBot="1" x14ac:dyDescent="0.35"/>
    <row r="7" spans="1:24" ht="31.2" customHeight="1" thickBot="1" x14ac:dyDescent="0.35">
      <c r="A7" s="72" t="s">
        <v>9</v>
      </c>
      <c r="B7" s="73"/>
      <c r="C7" s="57" t="s">
        <v>10</v>
      </c>
      <c r="D7" s="56" t="s">
        <v>11</v>
      </c>
      <c r="E7" s="80"/>
      <c r="F7" s="81"/>
      <c r="G7" s="81"/>
      <c r="H7" s="20"/>
      <c r="I7" s="20"/>
      <c r="J7" s="74" t="s">
        <v>16</v>
      </c>
      <c r="K7" s="75"/>
      <c r="L7" s="75"/>
      <c r="M7" s="75"/>
      <c r="N7" s="128" t="s">
        <v>71</v>
      </c>
      <c r="Q7" s="115"/>
      <c r="R7" s="125" t="s">
        <v>83</v>
      </c>
      <c r="S7" s="126"/>
      <c r="T7" s="126"/>
      <c r="U7" s="126"/>
      <c r="V7" s="126"/>
      <c r="W7" s="126"/>
      <c r="X7" s="127"/>
    </row>
    <row r="8" spans="1:24" ht="15.6" x14ac:dyDescent="0.35">
      <c r="A8" s="66" t="s">
        <v>4</v>
      </c>
      <c r="B8" s="67"/>
      <c r="C8" s="21" t="s">
        <v>4</v>
      </c>
      <c r="D8" s="21" t="s">
        <v>14</v>
      </c>
      <c r="E8" s="55" t="s">
        <v>15</v>
      </c>
      <c r="F8" s="55" t="s">
        <v>12</v>
      </c>
      <c r="G8" s="55" t="s">
        <v>13</v>
      </c>
      <c r="H8" s="23"/>
      <c r="I8" s="23"/>
      <c r="J8" s="76" t="s">
        <v>19</v>
      </c>
      <c r="K8" s="77"/>
      <c r="L8" s="24" t="s">
        <v>20</v>
      </c>
      <c r="M8" s="21" t="s">
        <v>21</v>
      </c>
      <c r="N8" s="25" t="s">
        <v>23</v>
      </c>
      <c r="O8" s="26" t="s">
        <v>24</v>
      </c>
      <c r="P8" s="26" t="s">
        <v>80</v>
      </c>
      <c r="Q8" s="121"/>
      <c r="R8" s="138" t="s">
        <v>79</v>
      </c>
      <c r="S8" s="138" t="s">
        <v>186</v>
      </c>
    </row>
    <row r="9" spans="1:24" ht="20.399999999999999" customHeight="1" x14ac:dyDescent="0.3">
      <c r="A9" s="68"/>
      <c r="B9" s="69"/>
      <c r="C9" s="5"/>
      <c r="D9" s="1"/>
      <c r="E9" s="2"/>
      <c r="F9" s="2"/>
      <c r="G9" s="78">
        <f t="shared" ref="G9:G20" si="0">C9-A9</f>
        <v>0</v>
      </c>
      <c r="H9" s="79"/>
      <c r="I9" s="45"/>
      <c r="J9" s="70">
        <f>(C9-A9)*(F9/24)</f>
        <v>0</v>
      </c>
      <c r="K9" s="71"/>
      <c r="L9" s="6">
        <f>(E9*J9*(N9*(P9/100)/365))/$B$5</f>
        <v>0</v>
      </c>
      <c r="M9" s="6">
        <f>(E9*J9*(O9/365))/$B$5</f>
        <v>0</v>
      </c>
      <c r="N9" s="46">
        <v>0</v>
      </c>
      <c r="O9" s="47">
        <v>0</v>
      </c>
      <c r="P9" s="47">
        <v>0</v>
      </c>
      <c r="Q9" s="120"/>
      <c r="R9" s="139"/>
      <c r="S9" s="139"/>
    </row>
    <row r="10" spans="1:24" ht="20.399999999999999" customHeight="1" thickBot="1" x14ac:dyDescent="0.35">
      <c r="A10" s="68"/>
      <c r="B10" s="69"/>
      <c r="C10" s="5"/>
      <c r="D10" s="3"/>
      <c r="E10" s="7"/>
      <c r="F10" s="7"/>
      <c r="G10" s="78">
        <f>C10-A10</f>
        <v>0</v>
      </c>
      <c r="H10" s="79"/>
      <c r="I10" s="45"/>
      <c r="J10" s="70">
        <f t="shared" ref="J10:J20" si="1">(C10-A10)*(F10/24)</f>
        <v>0</v>
      </c>
      <c r="K10" s="71"/>
      <c r="L10" s="6">
        <f t="shared" ref="L10:L20" si="2">(E10*J10*(N10*(P10/100)/365))/$B$5</f>
        <v>0</v>
      </c>
      <c r="M10" s="6">
        <f t="shared" ref="M10:M19" si="3">(E10*J10*(O10/365))/$B$5</f>
        <v>0</v>
      </c>
      <c r="N10" s="46">
        <v>0</v>
      </c>
      <c r="O10" s="47">
        <v>0</v>
      </c>
      <c r="P10" s="47">
        <v>0</v>
      </c>
      <c r="Q10" s="122"/>
      <c r="R10" s="140"/>
      <c r="S10" s="140"/>
    </row>
    <row r="11" spans="1:24" ht="20.399999999999999" customHeight="1" thickBot="1" x14ac:dyDescent="0.35">
      <c r="A11" s="68"/>
      <c r="B11" s="69"/>
      <c r="C11" s="5"/>
      <c r="D11" s="3"/>
      <c r="E11" s="7"/>
      <c r="F11" s="7"/>
      <c r="G11" s="78">
        <f t="shared" si="0"/>
        <v>0</v>
      </c>
      <c r="H11" s="79"/>
      <c r="I11" s="45"/>
      <c r="J11" s="70">
        <f t="shared" si="1"/>
        <v>0</v>
      </c>
      <c r="K11" s="71"/>
      <c r="L11" s="6">
        <f t="shared" si="2"/>
        <v>0</v>
      </c>
      <c r="M11" s="6">
        <f t="shared" si="3"/>
        <v>0</v>
      </c>
      <c r="N11" s="46">
        <v>0</v>
      </c>
      <c r="O11" s="47">
        <v>0</v>
      </c>
      <c r="P11" s="47">
        <v>0</v>
      </c>
      <c r="Q11" s="116"/>
      <c r="R11" s="117">
        <v>1</v>
      </c>
      <c r="S11" s="117">
        <v>3</v>
      </c>
    </row>
    <row r="12" spans="1:24" ht="20.399999999999999" customHeight="1" x14ac:dyDescent="0.3">
      <c r="A12" s="68"/>
      <c r="B12" s="69"/>
      <c r="C12" s="5"/>
      <c r="D12" s="3"/>
      <c r="E12" s="7"/>
      <c r="F12" s="7"/>
      <c r="G12" s="78">
        <f t="shared" si="0"/>
        <v>0</v>
      </c>
      <c r="H12" s="79"/>
      <c r="I12" s="45"/>
      <c r="J12" s="70">
        <f t="shared" si="1"/>
        <v>0</v>
      </c>
      <c r="K12" s="71"/>
      <c r="L12" s="6">
        <f t="shared" si="2"/>
        <v>0</v>
      </c>
      <c r="M12" s="6">
        <f t="shared" si="3"/>
        <v>0</v>
      </c>
      <c r="N12" s="46">
        <v>0</v>
      </c>
      <c r="O12" s="47">
        <v>0</v>
      </c>
      <c r="P12" s="47">
        <v>0</v>
      </c>
      <c r="Q12" s="121">
        <v>1</v>
      </c>
      <c r="R12" s="123" t="s">
        <v>75</v>
      </c>
      <c r="S12" s="121">
        <v>70</v>
      </c>
    </row>
    <row r="13" spans="1:24" ht="20.399999999999999" customHeight="1" thickBot="1" x14ac:dyDescent="0.35">
      <c r="A13" s="68"/>
      <c r="B13" s="69"/>
      <c r="C13" s="5"/>
      <c r="D13" s="3"/>
      <c r="E13" s="7"/>
      <c r="F13" s="7"/>
      <c r="G13" s="78">
        <f t="shared" si="0"/>
        <v>0</v>
      </c>
      <c r="H13" s="79"/>
      <c r="I13" s="45"/>
      <c r="J13" s="70">
        <f t="shared" si="1"/>
        <v>0</v>
      </c>
      <c r="K13" s="71"/>
      <c r="L13" s="6">
        <f t="shared" si="2"/>
        <v>0</v>
      </c>
      <c r="M13" s="6">
        <f t="shared" si="3"/>
        <v>0</v>
      </c>
      <c r="N13" s="46">
        <v>0</v>
      </c>
      <c r="O13" s="47">
        <v>0</v>
      </c>
      <c r="P13" s="47">
        <v>0</v>
      </c>
      <c r="Q13" s="122"/>
      <c r="R13" s="124"/>
      <c r="S13" s="122"/>
    </row>
    <row r="14" spans="1:24" ht="19.95" customHeight="1" x14ac:dyDescent="0.3">
      <c r="A14" s="68"/>
      <c r="B14" s="69"/>
      <c r="C14" s="5"/>
      <c r="D14" s="3"/>
      <c r="E14" s="7"/>
      <c r="F14" s="7"/>
      <c r="G14" s="78">
        <f t="shared" si="0"/>
        <v>0</v>
      </c>
      <c r="H14" s="83"/>
      <c r="I14" s="79"/>
      <c r="J14" s="70">
        <f t="shared" si="1"/>
        <v>0</v>
      </c>
      <c r="K14" s="71"/>
      <c r="L14" s="6">
        <f t="shared" si="2"/>
        <v>0</v>
      </c>
      <c r="M14" s="6">
        <f t="shared" si="3"/>
        <v>0</v>
      </c>
      <c r="N14" s="46">
        <v>0</v>
      </c>
      <c r="O14" s="47">
        <v>0</v>
      </c>
      <c r="P14" s="47">
        <v>0</v>
      </c>
      <c r="Q14" s="121">
        <v>2</v>
      </c>
      <c r="R14" s="123" t="s">
        <v>76</v>
      </c>
      <c r="S14" s="121">
        <v>70</v>
      </c>
    </row>
    <row r="15" spans="1:24" ht="19.95" customHeight="1" thickBot="1" x14ac:dyDescent="0.35">
      <c r="A15" s="68"/>
      <c r="B15" s="69"/>
      <c r="C15" s="5"/>
      <c r="D15" s="3"/>
      <c r="E15" s="7"/>
      <c r="F15" s="7"/>
      <c r="G15" s="78">
        <f t="shared" si="0"/>
        <v>0</v>
      </c>
      <c r="H15" s="83"/>
      <c r="I15" s="79"/>
      <c r="J15" s="70">
        <f t="shared" si="1"/>
        <v>0</v>
      </c>
      <c r="K15" s="71"/>
      <c r="L15" s="6">
        <f t="shared" si="2"/>
        <v>0</v>
      </c>
      <c r="M15" s="6">
        <f t="shared" si="3"/>
        <v>0</v>
      </c>
      <c r="N15" s="46">
        <v>0</v>
      </c>
      <c r="O15" s="47">
        <v>0</v>
      </c>
      <c r="P15" s="47">
        <v>0</v>
      </c>
      <c r="Q15" s="122"/>
      <c r="R15" s="124"/>
      <c r="S15" s="122"/>
    </row>
    <row r="16" spans="1:24" ht="19.95" customHeight="1" thickBot="1" x14ac:dyDescent="0.35">
      <c r="A16" s="68"/>
      <c r="B16" s="69"/>
      <c r="C16" s="5"/>
      <c r="D16" s="3"/>
      <c r="E16" s="7"/>
      <c r="F16" s="7"/>
      <c r="G16" s="78">
        <f t="shared" si="0"/>
        <v>0</v>
      </c>
      <c r="H16" s="83"/>
      <c r="I16" s="79"/>
      <c r="J16" s="70">
        <f t="shared" si="1"/>
        <v>0</v>
      </c>
      <c r="K16" s="71"/>
      <c r="L16" s="6">
        <f t="shared" si="2"/>
        <v>0</v>
      </c>
      <c r="M16" s="6">
        <f t="shared" si="3"/>
        <v>0</v>
      </c>
      <c r="N16" s="46">
        <v>0</v>
      </c>
      <c r="O16" s="47">
        <v>0</v>
      </c>
      <c r="P16" s="47">
        <v>0</v>
      </c>
      <c r="Q16" s="116">
        <v>3</v>
      </c>
      <c r="R16" s="119" t="s">
        <v>77</v>
      </c>
      <c r="S16" s="117">
        <v>60</v>
      </c>
    </row>
    <row r="17" spans="1:20" ht="19.95" customHeight="1" x14ac:dyDescent="0.3">
      <c r="A17" s="68"/>
      <c r="B17" s="69"/>
      <c r="C17" s="5"/>
      <c r="D17" s="3"/>
      <c r="E17" s="7"/>
      <c r="F17" s="7"/>
      <c r="G17" s="78">
        <f t="shared" si="0"/>
        <v>0</v>
      </c>
      <c r="H17" s="83"/>
      <c r="I17" s="79"/>
      <c r="J17" s="70">
        <f t="shared" si="1"/>
        <v>0</v>
      </c>
      <c r="K17" s="71"/>
      <c r="L17" s="6">
        <f t="shared" si="2"/>
        <v>0</v>
      </c>
      <c r="M17" s="6">
        <f t="shared" si="3"/>
        <v>0</v>
      </c>
      <c r="N17" s="46">
        <v>0</v>
      </c>
      <c r="O17" s="47">
        <v>0</v>
      </c>
      <c r="P17" s="47">
        <v>0</v>
      </c>
      <c r="Q17" s="121">
        <v>4</v>
      </c>
      <c r="R17" s="118" t="s">
        <v>82</v>
      </c>
      <c r="S17" s="121">
        <v>55</v>
      </c>
    </row>
    <row r="18" spans="1:20" ht="19.95" customHeight="1" thickBot="1" x14ac:dyDescent="0.35">
      <c r="A18" s="68"/>
      <c r="B18" s="69"/>
      <c r="C18" s="5"/>
      <c r="D18" s="4"/>
      <c r="E18" s="8"/>
      <c r="F18" s="8"/>
      <c r="G18" s="78">
        <f t="shared" si="0"/>
        <v>0</v>
      </c>
      <c r="H18" s="83"/>
      <c r="I18" s="79"/>
      <c r="J18" s="70">
        <f t="shared" si="1"/>
        <v>0</v>
      </c>
      <c r="K18" s="71"/>
      <c r="L18" s="6">
        <f t="shared" si="2"/>
        <v>0</v>
      </c>
      <c r="M18" s="6">
        <f t="shared" si="3"/>
        <v>0</v>
      </c>
      <c r="N18" s="46">
        <v>0</v>
      </c>
      <c r="O18" s="47">
        <v>0</v>
      </c>
      <c r="P18" s="47">
        <v>0</v>
      </c>
      <c r="Q18" s="122"/>
      <c r="R18" s="119" t="s">
        <v>81</v>
      </c>
      <c r="S18" s="122"/>
    </row>
    <row r="19" spans="1:20" ht="19.95" customHeight="1" x14ac:dyDescent="0.3">
      <c r="A19" s="68"/>
      <c r="B19" s="69"/>
      <c r="C19" s="5"/>
      <c r="D19" s="4"/>
      <c r="E19" s="8"/>
      <c r="F19" s="8"/>
      <c r="G19" s="78">
        <f t="shared" si="0"/>
        <v>0</v>
      </c>
      <c r="H19" s="83"/>
      <c r="I19" s="79"/>
      <c r="J19" s="70">
        <f t="shared" si="1"/>
        <v>0</v>
      </c>
      <c r="K19" s="71"/>
      <c r="L19" s="6">
        <f t="shared" si="2"/>
        <v>0</v>
      </c>
      <c r="M19" s="6">
        <f t="shared" si="3"/>
        <v>0</v>
      </c>
      <c r="N19" s="46">
        <v>0</v>
      </c>
      <c r="O19" s="47">
        <v>0</v>
      </c>
      <c r="P19" s="47">
        <v>0</v>
      </c>
    </row>
    <row r="20" spans="1:20" ht="19.95" customHeight="1" thickBot="1" x14ac:dyDescent="0.35">
      <c r="A20" s="68"/>
      <c r="B20" s="69"/>
      <c r="C20" s="5"/>
      <c r="D20" s="4"/>
      <c r="E20" s="8"/>
      <c r="F20" s="8"/>
      <c r="G20" s="78">
        <f t="shared" si="0"/>
        <v>0</v>
      </c>
      <c r="H20" s="83"/>
      <c r="I20" s="79"/>
      <c r="J20" s="70">
        <f t="shared" si="1"/>
        <v>0</v>
      </c>
      <c r="K20" s="71"/>
      <c r="L20" s="6">
        <f t="shared" si="2"/>
        <v>0</v>
      </c>
      <c r="M20" s="6">
        <f>(E20*J20*(O20/365))/$B$5</f>
        <v>0</v>
      </c>
      <c r="N20" s="46">
        <v>0</v>
      </c>
      <c r="O20" s="47">
        <v>0</v>
      </c>
      <c r="P20" s="47">
        <v>0</v>
      </c>
    </row>
    <row r="21" spans="1:20" ht="19.95" customHeight="1" thickBot="1" x14ac:dyDescent="0.35">
      <c r="A21" s="94" t="s">
        <v>17</v>
      </c>
      <c r="B21" s="95"/>
      <c r="C21" s="96"/>
      <c r="D21" s="28"/>
      <c r="E21" s="28"/>
      <c r="F21" s="28"/>
      <c r="G21" s="28"/>
      <c r="H21" s="28"/>
      <c r="I21" s="28"/>
      <c r="J21" s="92"/>
      <c r="K21" s="93"/>
      <c r="L21" s="29">
        <f>SUM(L9:L20)</f>
        <v>0</v>
      </c>
      <c r="M21" s="30">
        <f>SUM(M9:M20)</f>
        <v>0</v>
      </c>
      <c r="N21" s="53"/>
    </row>
    <row r="22" spans="1:20" ht="19.95" customHeight="1" thickBot="1" x14ac:dyDescent="0.35">
      <c r="A22" s="97" t="s">
        <v>18</v>
      </c>
      <c r="B22" s="98"/>
      <c r="C22" s="99"/>
      <c r="D22" s="31"/>
      <c r="E22" s="31"/>
      <c r="F22" s="31"/>
      <c r="G22" s="31"/>
      <c r="H22" s="31"/>
      <c r="I22" s="31"/>
      <c r="J22" s="92"/>
      <c r="K22" s="93"/>
      <c r="L22" s="32">
        <f>L21*B5</f>
        <v>0</v>
      </c>
      <c r="M22" s="30">
        <f>M21*B5</f>
        <v>0</v>
      </c>
      <c r="N22" s="53"/>
    </row>
    <row r="23" spans="1:20" x14ac:dyDescent="0.3">
      <c r="A23" s="84" t="s">
        <v>73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25"/>
    </row>
    <row r="24" spans="1:20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20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 t="s">
        <v>74</v>
      </c>
    </row>
    <row r="26" spans="1:2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Q26" s="40"/>
      <c r="R26" s="40"/>
      <c r="S26" s="40"/>
    </row>
    <row r="27" spans="1:20" ht="18" x14ac:dyDescent="0.35">
      <c r="A27" s="3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T28" s="40"/>
    </row>
    <row r="29" spans="1:20" x14ac:dyDescent="0.3">
      <c r="A29" s="3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38"/>
      <c r="K30" s="15"/>
      <c r="L30" s="15"/>
      <c r="M30" s="15"/>
      <c r="N30" s="15"/>
    </row>
    <row r="31" spans="1:20" s="40" customFormat="1" x14ac:dyDescent="0.3">
      <c r="A31" s="39"/>
      <c r="B31" s="39"/>
      <c r="C31" s="39"/>
      <c r="D31" s="39"/>
      <c r="E31" s="39"/>
      <c r="F31" s="39"/>
      <c r="G31" s="82"/>
      <c r="H31" s="82"/>
      <c r="I31" s="82"/>
      <c r="J31" s="82"/>
      <c r="K31" s="82"/>
      <c r="L31" s="82"/>
      <c r="M31" s="82"/>
      <c r="N31" s="39"/>
      <c r="Q31" s="11"/>
      <c r="R31" s="11"/>
      <c r="S31" s="11"/>
      <c r="T31" s="11"/>
    </row>
    <row r="32" spans="1:20" x14ac:dyDescent="0.3">
      <c r="A32" s="15"/>
      <c r="B32" s="15"/>
      <c r="C32" s="15"/>
      <c r="D32" s="53"/>
      <c r="E32" s="53"/>
      <c r="F32" s="53"/>
      <c r="G32" s="87"/>
      <c r="H32" s="87"/>
      <c r="I32" s="15"/>
      <c r="J32" s="88"/>
      <c r="K32" s="88"/>
      <c r="L32" s="54"/>
      <c r="M32" s="15"/>
      <c r="N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O33" s="42"/>
    </row>
    <row r="34" spans="1:15" x14ac:dyDescent="0.3">
      <c r="A34" s="3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87"/>
      <c r="J35" s="87"/>
      <c r="K35" s="87"/>
      <c r="L35" s="87"/>
      <c r="M35" s="87"/>
      <c r="N35" s="53"/>
    </row>
    <row r="36" spans="1:15" x14ac:dyDescent="0.3">
      <c r="A36" s="15"/>
      <c r="B36" s="15"/>
      <c r="C36" s="15"/>
      <c r="D36" s="15"/>
      <c r="E36" s="15"/>
      <c r="F36" s="15"/>
      <c r="G36" s="15"/>
      <c r="H36" s="53"/>
      <c r="I36" s="15"/>
      <c r="J36" s="15"/>
      <c r="K36" s="15"/>
      <c r="L36" s="15"/>
      <c r="M36" s="15"/>
      <c r="N36" s="15"/>
    </row>
    <row r="37" spans="1:15" x14ac:dyDescent="0.3">
      <c r="A37" s="15"/>
      <c r="B37" s="15"/>
      <c r="C37" s="15"/>
      <c r="D37" s="15"/>
      <c r="E37" s="15"/>
      <c r="F37" s="15"/>
      <c r="G37" s="15"/>
      <c r="H37" s="53"/>
      <c r="I37" s="15"/>
      <c r="J37" s="15"/>
      <c r="K37" s="15"/>
      <c r="L37" s="15"/>
      <c r="M37" s="15"/>
      <c r="N37" s="15"/>
    </row>
    <row r="38" spans="1:15" x14ac:dyDescent="0.3">
      <c r="A38" s="15"/>
      <c r="B38" s="15"/>
      <c r="C38" s="15"/>
      <c r="D38" s="15"/>
      <c r="E38" s="15"/>
      <c r="F38" s="15"/>
      <c r="G38" s="15"/>
      <c r="H38" s="53"/>
      <c r="I38" s="15"/>
      <c r="J38" s="15"/>
      <c r="K38" s="15"/>
      <c r="L38" s="15"/>
      <c r="M38" s="15"/>
      <c r="N38" s="15"/>
    </row>
    <row r="39" spans="1:15" x14ac:dyDescent="0.3">
      <c r="A39" s="15"/>
      <c r="B39" s="15"/>
      <c r="C39" s="15"/>
      <c r="D39" s="15"/>
      <c r="E39" s="15"/>
      <c r="F39" s="15"/>
      <c r="G39" s="15"/>
      <c r="H39" s="53"/>
      <c r="I39" s="15"/>
      <c r="J39" s="15"/>
      <c r="K39" s="15"/>
      <c r="L39" s="15"/>
      <c r="M39" s="15"/>
      <c r="N39" s="15"/>
    </row>
    <row r="40" spans="1:15" x14ac:dyDescent="0.3">
      <c r="A40" s="15"/>
      <c r="B40" s="43"/>
      <c r="C40" s="15"/>
      <c r="D40" s="37"/>
      <c r="E40" s="37"/>
      <c r="F40" s="37"/>
      <c r="G40" s="38"/>
      <c r="H40" s="37"/>
      <c r="I40" s="37"/>
      <c r="J40" s="37"/>
      <c r="K40" s="37"/>
      <c r="L40" s="37"/>
      <c r="M40" s="37"/>
      <c r="N40" s="37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5" x14ac:dyDescent="0.3">
      <c r="A43" s="3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44"/>
      <c r="L44" s="44"/>
      <c r="M44" s="15"/>
      <c r="N44" s="15"/>
      <c r="O44" s="12"/>
    </row>
    <row r="45" spans="1:1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44"/>
      <c r="L45" s="44"/>
      <c r="M45" s="15"/>
      <c r="N45" s="15"/>
    </row>
    <row r="46" spans="1:1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44"/>
      <c r="L46" s="44"/>
      <c r="M46" s="15"/>
      <c r="N46" s="15"/>
    </row>
    <row r="47" spans="1:1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x14ac:dyDescent="0.3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3">
      <c r="A50" s="89"/>
      <c r="B50" s="87"/>
      <c r="C50" s="87"/>
      <c r="D50" s="87"/>
      <c r="E50" s="53"/>
      <c r="F50" s="53"/>
      <c r="G50" s="87"/>
      <c r="H50" s="87"/>
      <c r="I50" s="87"/>
      <c r="J50" s="87"/>
      <c r="K50" s="87"/>
      <c r="L50" s="87"/>
      <c r="M50" s="87"/>
      <c r="N50" s="53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</sheetData>
  <sheetProtection password="E96F" sheet="1" objects="1" scenarios="1" selectLockedCells="1"/>
  <mergeCells count="75">
    <mergeCell ref="A50:B50"/>
    <mergeCell ref="C50:D50"/>
    <mergeCell ref="G50:I50"/>
    <mergeCell ref="J50:M50"/>
    <mergeCell ref="A23:M24"/>
    <mergeCell ref="G31:I31"/>
    <mergeCell ref="J31:M31"/>
    <mergeCell ref="G32:H32"/>
    <mergeCell ref="J32:K32"/>
    <mergeCell ref="I35:M35"/>
    <mergeCell ref="A20:B20"/>
    <mergeCell ref="G20:I20"/>
    <mergeCell ref="J20:K20"/>
    <mergeCell ref="A21:C21"/>
    <mergeCell ref="J21:K21"/>
    <mergeCell ref="A22:C22"/>
    <mergeCell ref="J22:K22"/>
    <mergeCell ref="Q17:Q18"/>
    <mergeCell ref="S17:S18"/>
    <mergeCell ref="A18:B18"/>
    <mergeCell ref="G18:I18"/>
    <mergeCell ref="J18:K18"/>
    <mergeCell ref="A19:B19"/>
    <mergeCell ref="G19:I19"/>
    <mergeCell ref="J19:K19"/>
    <mergeCell ref="A16:B16"/>
    <mergeCell ref="G16:I16"/>
    <mergeCell ref="J16:K16"/>
    <mergeCell ref="A17:B17"/>
    <mergeCell ref="G17:I17"/>
    <mergeCell ref="J17:K17"/>
    <mergeCell ref="A14:B14"/>
    <mergeCell ref="G14:I14"/>
    <mergeCell ref="J14:K14"/>
    <mergeCell ref="Q14:Q15"/>
    <mergeCell ref="R14:R15"/>
    <mergeCell ref="S14:S15"/>
    <mergeCell ref="A15:B15"/>
    <mergeCell ref="G15:I15"/>
    <mergeCell ref="J15:K15"/>
    <mergeCell ref="A12:B12"/>
    <mergeCell ref="G12:H12"/>
    <mergeCell ref="J12:K12"/>
    <mergeCell ref="Q12:Q13"/>
    <mergeCell ref="R12:R13"/>
    <mergeCell ref="S12:S13"/>
    <mergeCell ref="A13:B13"/>
    <mergeCell ref="G13:H13"/>
    <mergeCell ref="J13:K13"/>
    <mergeCell ref="G9:H9"/>
    <mergeCell ref="J9:K9"/>
    <mergeCell ref="A10:B10"/>
    <mergeCell ref="G10:H10"/>
    <mergeCell ref="J10:K10"/>
    <mergeCell ref="A11:B11"/>
    <mergeCell ref="G11:H11"/>
    <mergeCell ref="J11:K11"/>
    <mergeCell ref="A7:B7"/>
    <mergeCell ref="E7:G7"/>
    <mergeCell ref="J7:M7"/>
    <mergeCell ref="R7:X7"/>
    <mergeCell ref="A8:B8"/>
    <mergeCell ref="J8:K8"/>
    <mergeCell ref="Q8:Q10"/>
    <mergeCell ref="R8:R10"/>
    <mergeCell ref="S8:S10"/>
    <mergeCell ref="A9:B9"/>
    <mergeCell ref="B3:C3"/>
    <mergeCell ref="E3:F3"/>
    <mergeCell ref="B4:C4"/>
    <mergeCell ref="E4:F4"/>
    <mergeCell ref="J4:K4"/>
    <mergeCell ref="B5:C5"/>
    <mergeCell ref="E5:F5"/>
    <mergeCell ref="J5:K5"/>
  </mergeCells>
  <pageMargins left="0.25" right="0.25" top="0.75" bottom="0.75" header="0.3" footer="0.3"/>
  <pageSetup paperSize="9" scale="95" fitToWidth="0" fitToHeight="0" orientation="landscape" r:id="rId1"/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16</vt:i4>
      </vt:variant>
    </vt:vector>
  </HeadingPairs>
  <TitlesOfParts>
    <vt:vector size="33" baseType="lpstr">
      <vt:lpstr>Schlagkartei Weide Beispiel </vt:lpstr>
      <vt:lpstr>NP Anfall DüV </vt:lpstr>
      <vt:lpstr>Schlagkartei Weide </vt:lpstr>
      <vt:lpstr>Schlagkartei Weide  (2)</vt:lpstr>
      <vt:lpstr>Schlagkartei Weide  (3)</vt:lpstr>
      <vt:lpstr>Schlagkartei Weide  (4)</vt:lpstr>
      <vt:lpstr>Schlagkartei Weide  (5)</vt:lpstr>
      <vt:lpstr>Schlagkartei Weide  (6)</vt:lpstr>
      <vt:lpstr>Schlagkartei Weide  (7)</vt:lpstr>
      <vt:lpstr>Schlagkartei Weide  (8)</vt:lpstr>
      <vt:lpstr>Schlagkartei Weide  (9)</vt:lpstr>
      <vt:lpstr>Schlagkartei Weide  (10)</vt:lpstr>
      <vt:lpstr>Schlagkartei Weide  (11)</vt:lpstr>
      <vt:lpstr>Schlagkartei Weide  (12)</vt:lpstr>
      <vt:lpstr>Schlagkartei Weide  (13)</vt:lpstr>
      <vt:lpstr>Schlagkartei Weide  (14)</vt:lpstr>
      <vt:lpstr>Schlagkartei Weide  (15)</vt:lpstr>
      <vt:lpstr>'Schlagkartei Weide '!Druckbereich</vt:lpstr>
      <vt:lpstr>'Schlagkartei Weide  (10)'!Druckbereich</vt:lpstr>
      <vt:lpstr>'Schlagkartei Weide  (11)'!Druckbereich</vt:lpstr>
      <vt:lpstr>'Schlagkartei Weide  (12)'!Druckbereich</vt:lpstr>
      <vt:lpstr>'Schlagkartei Weide  (13)'!Druckbereich</vt:lpstr>
      <vt:lpstr>'Schlagkartei Weide  (14)'!Druckbereich</vt:lpstr>
      <vt:lpstr>'Schlagkartei Weide  (15)'!Druckbereich</vt:lpstr>
      <vt:lpstr>'Schlagkartei Weide  (2)'!Druckbereich</vt:lpstr>
      <vt:lpstr>'Schlagkartei Weide  (3)'!Druckbereich</vt:lpstr>
      <vt:lpstr>'Schlagkartei Weide  (4)'!Druckbereich</vt:lpstr>
      <vt:lpstr>'Schlagkartei Weide  (5)'!Druckbereich</vt:lpstr>
      <vt:lpstr>'Schlagkartei Weide  (6)'!Druckbereich</vt:lpstr>
      <vt:lpstr>'Schlagkartei Weide  (7)'!Druckbereich</vt:lpstr>
      <vt:lpstr>'Schlagkartei Weide  (8)'!Druckbereich</vt:lpstr>
      <vt:lpstr>'Schlagkartei Weide  (9)'!Druckbereich</vt:lpstr>
      <vt:lpstr>'Schlagkartei Weide Beispiel 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Krems Jan Onno</dc:creator>
  <cp:lastModifiedBy>Schuch, Henning</cp:lastModifiedBy>
  <cp:lastPrinted>2020-05-04T13:02:19Z</cp:lastPrinted>
  <dcterms:created xsi:type="dcterms:W3CDTF">2017-10-17T10:45:38Z</dcterms:created>
  <dcterms:modified xsi:type="dcterms:W3CDTF">2020-11-06T11:11:56Z</dcterms:modified>
</cp:coreProperties>
</file>